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ota\Desktop\Documento de escritorio\"/>
    </mc:Choice>
  </mc:AlternateContent>
  <xr:revisionPtr revIDLastSave="0" documentId="8_{F67E0E2D-445B-4CFE-A6E0-D0ACD2955C9F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Ejecucion " sheetId="5" r:id="rId1"/>
    <sheet name="P1 Presupuesto Aprobado-Ejec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5" l="1"/>
  <c r="N13" i="5"/>
  <c r="E12" i="5"/>
  <c r="E13" i="5"/>
  <c r="C28" i="6" l="1"/>
  <c r="C18" i="6"/>
  <c r="P15" i="6"/>
  <c r="P16" i="6"/>
  <c r="P17" i="6"/>
  <c r="P19" i="6"/>
  <c r="P20" i="6"/>
  <c r="P21" i="6"/>
  <c r="P22" i="6"/>
  <c r="P23" i="6"/>
  <c r="P24" i="6"/>
  <c r="P25" i="6"/>
  <c r="P26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9" i="6"/>
  <c r="P80" i="6"/>
  <c r="P81" i="6"/>
  <c r="P82" i="6"/>
  <c r="P83" i="6"/>
  <c r="P84" i="6"/>
  <c r="P13" i="6"/>
  <c r="C22" i="6"/>
  <c r="C24" i="6"/>
  <c r="C21" i="6"/>
  <c r="C20" i="6"/>
  <c r="C29" i="6"/>
  <c r="G82" i="6"/>
  <c r="G13" i="6"/>
  <c r="G14" i="6"/>
  <c r="P14" i="6" s="1"/>
  <c r="G15" i="6"/>
  <c r="G16" i="6"/>
  <c r="G17" i="6"/>
  <c r="G19" i="6"/>
  <c r="G20" i="6"/>
  <c r="G21" i="6"/>
  <c r="G22" i="6"/>
  <c r="G23" i="6"/>
  <c r="G24" i="6"/>
  <c r="G25" i="6"/>
  <c r="G26" i="6"/>
  <c r="G27" i="6"/>
  <c r="P27" i="6" s="1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3" i="6"/>
  <c r="G84" i="6"/>
  <c r="F12" i="6"/>
  <c r="D84" i="5"/>
  <c r="E82" i="5"/>
  <c r="E79" i="5"/>
  <c r="E76" i="5"/>
  <c r="E75" i="5" s="1"/>
  <c r="E71" i="5"/>
  <c r="E68" i="5"/>
  <c r="E63" i="5"/>
  <c r="E53" i="5"/>
  <c r="E46" i="5"/>
  <c r="E37" i="5"/>
  <c r="E27" i="5"/>
  <c r="E17" i="5"/>
  <c r="G18" i="6" s="1"/>
  <c r="P18" i="6" s="1"/>
  <c r="E11" i="5"/>
  <c r="E84" i="5" s="1"/>
  <c r="G85" i="6" s="1"/>
  <c r="G12" i="6" l="1"/>
  <c r="P12" i="6" s="1"/>
  <c r="D46" i="5" l="1"/>
  <c r="N17" i="5"/>
  <c r="F64" i="6"/>
  <c r="F69" i="6"/>
  <c r="E69" i="6"/>
  <c r="F72" i="6"/>
  <c r="F76" i="6"/>
  <c r="F77" i="6"/>
  <c r="F81" i="6"/>
  <c r="F80" i="6"/>
  <c r="E80" i="6"/>
  <c r="F83" i="6"/>
  <c r="F78" i="6"/>
  <c r="F79" i="6"/>
  <c r="F82" i="6"/>
  <c r="F84" i="6"/>
  <c r="F61" i="6"/>
  <c r="F62" i="6"/>
  <c r="F63" i="6"/>
  <c r="F65" i="6"/>
  <c r="F66" i="6"/>
  <c r="F67" i="6"/>
  <c r="F68" i="6"/>
  <c r="F70" i="6"/>
  <c r="F71" i="6"/>
  <c r="F73" i="6"/>
  <c r="F74" i="6"/>
  <c r="F75" i="6"/>
  <c r="F54" i="6"/>
  <c r="F55" i="6"/>
  <c r="F56" i="6"/>
  <c r="F57" i="6"/>
  <c r="F58" i="6"/>
  <c r="F59" i="6"/>
  <c r="F60" i="6"/>
  <c r="F45" i="6"/>
  <c r="F46" i="6"/>
  <c r="F47" i="6"/>
  <c r="F48" i="6"/>
  <c r="F49" i="6"/>
  <c r="F50" i="6"/>
  <c r="F51" i="6"/>
  <c r="F52" i="6"/>
  <c r="F53" i="6"/>
  <c r="F40" i="6"/>
  <c r="F41" i="6"/>
  <c r="F42" i="6"/>
  <c r="F43" i="6"/>
  <c r="F44" i="6"/>
  <c r="H39" i="6"/>
  <c r="I39" i="6"/>
  <c r="J39" i="6"/>
  <c r="K39" i="6"/>
  <c r="L39" i="6"/>
  <c r="M39" i="6"/>
  <c r="N39" i="6"/>
  <c r="O39" i="6"/>
  <c r="F39" i="6"/>
  <c r="F30" i="6"/>
  <c r="F31" i="6"/>
  <c r="F32" i="6"/>
  <c r="F33" i="6"/>
  <c r="F34" i="6"/>
  <c r="F35" i="6"/>
  <c r="F36" i="6"/>
  <c r="F37" i="6"/>
  <c r="F29" i="6"/>
  <c r="F28" i="6"/>
  <c r="F20" i="6"/>
  <c r="F21" i="6"/>
  <c r="F22" i="6"/>
  <c r="F23" i="6"/>
  <c r="F24" i="6"/>
  <c r="F25" i="6"/>
  <c r="F26" i="6"/>
  <c r="F27" i="6"/>
  <c r="F19" i="6"/>
  <c r="F18" i="6"/>
  <c r="F17" i="6"/>
  <c r="F16" i="6"/>
  <c r="F15" i="6"/>
  <c r="F14" i="6"/>
  <c r="F13" i="6"/>
  <c r="D12" i="5"/>
  <c r="D11" i="5" s="1"/>
  <c r="D82" i="5"/>
  <c r="D79" i="5"/>
  <c r="D76" i="5"/>
  <c r="D75" i="5" s="1"/>
  <c r="C76" i="5"/>
  <c r="D71" i="5"/>
  <c r="D68" i="5"/>
  <c r="D63" i="5"/>
  <c r="D53" i="5"/>
  <c r="D37" i="5"/>
  <c r="F38" i="6" s="1"/>
  <c r="D27" i="5"/>
  <c r="D17" i="5"/>
  <c r="F85" i="6" l="1"/>
  <c r="C84" i="5"/>
  <c r="C75" i="5"/>
  <c r="E78" i="6"/>
  <c r="E79" i="6"/>
  <c r="C82" i="5" l="1"/>
  <c r="E83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70" i="6"/>
  <c r="E71" i="6"/>
  <c r="E72" i="6"/>
  <c r="E73" i="6"/>
  <c r="E74" i="6"/>
  <c r="E75" i="6"/>
  <c r="E76" i="6"/>
  <c r="E81" i="6"/>
  <c r="E82" i="6"/>
  <c r="E84" i="6"/>
  <c r="E12" i="6"/>
  <c r="C12" i="5"/>
  <c r="C13" i="5"/>
  <c r="N14" i="5"/>
  <c r="N15" i="5"/>
  <c r="N16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8" i="5"/>
  <c r="N80" i="5"/>
  <c r="N81" i="5"/>
  <c r="N82" i="5"/>
  <c r="N83" i="5"/>
  <c r="C79" i="5"/>
  <c r="C71" i="5"/>
  <c r="C68" i="5"/>
  <c r="C63" i="5" s="1"/>
  <c r="C53" i="5"/>
  <c r="C46" i="5"/>
  <c r="C37" i="5"/>
  <c r="C17" i="5"/>
  <c r="C27" i="5"/>
  <c r="C11" i="5"/>
  <c r="N11" i="5" s="1"/>
  <c r="N84" i="5" l="1"/>
  <c r="P85" i="6" s="1"/>
  <c r="E77" i="6"/>
  <c r="N79" i="5"/>
  <c r="E8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emota</author>
  </authors>
  <commentList>
    <comment ref="O16" authorId="0" shapeId="0" xr:uid="{941BBC82-926F-4C18-B7B4-0DF5503E6150}">
      <text>
        <r>
          <rPr>
            <b/>
            <sz val="9"/>
            <color indexed="81"/>
            <rFont val="Tahoma"/>
            <family val="2"/>
          </rPr>
          <t>emota: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<sst xmlns="http://schemas.openxmlformats.org/spreadsheetml/2006/main" count="204" uniqueCount="103">
  <si>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</si>
  <si>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</si>
  <si>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</si>
  <si>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</si>
  <si>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</si>
  <si>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</si>
  <si>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</si>
  <si>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</si>
  <si>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</si>
  <si>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</si>
  <si>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</si>
  <si>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</si>
  <si>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</si>
  <si>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</si>
  <si>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</si>
  <si>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</si>
  <si>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</si>
  <si>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</si>
  <si>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</si>
  <si>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</si>
  <si>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</si>
  <si>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</si>
  <si>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</si>
  <si>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</si>
  <si>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</si>
  <si>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</si>
  <si>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</si>
  <si>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</si>
  <si>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</si>
  <si>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</si>
  <si>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</si>
  <si>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</si>
  <si>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</si>
  <si>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</si>
  <si>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</si>
  <si>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</si>
  <si>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</si>
  <si>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</si>
  <si>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</si>
  <si>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</si>
  <si>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</si>
  <si>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</si>
  <si>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</si>
  <si>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</si>
  <si>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</si>
  <si>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</si>
  <si>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</si>
  <si>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</si>
  <si>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</si>
  <si>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</si>
  <si>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</si>
  <si>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</si>
  <si>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</si>
  <si>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</si>
  <si>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</si>
  <si>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</si>
  <si>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</si>
  <si>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</si>
  <si>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</si>
  <si>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</si>
  <si>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</si>
  <si>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</si>
  <si>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</si>
  <si>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</si>
  <si>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</si>
  <si>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</si>
  <si>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</si>
  <si>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</si>
  <si>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</si>
  <si>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</si>
  <si>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</si>
  <si>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</si>
  <si>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</si>
  <si>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</si>
  <si>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</si>
  <si>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</si>
  <si>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</si>
  <si>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</si>
  <si>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t xml:space="preserve">Instituto de Estabilización de Precios </t>
  </si>
  <si>
    <t>Ministerio de Agricultura</t>
  </si>
  <si>
    <t>2.7.4 - GASTOS QUE SE ASIGNARÁN DURANTE EL EJERCICIO PARA INVERSIÓN ( LEY 423-06)</t>
  </si>
  <si>
    <t>Año 2024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</si>
  <si>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</si>
  <si>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</si>
  <si>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</si>
  <si>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</si>
  <si>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</si>
  <si>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</si>
  <si>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</si>
  <si>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</si>
  <si>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</si>
  <si>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</si>
  <si>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</si>
  <si>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</si>
  <si>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</si>
  <si>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Preparado por:</t>
  </si>
  <si>
    <t>Revisado por :</t>
  </si>
  <si>
    <t>Lic. Eufemia Mota</t>
  </si>
  <si>
    <t>Encargada de Presupuesto</t>
  </si>
  <si>
    <t xml:space="preserve"> Encargado Departamento Financiero</t>
  </si>
  <si>
    <t xml:space="preserve">Ejecución de Gastos y Aplicaciones Financieras </t>
  </si>
  <si>
    <t>Lic. Abraham Genao Fajardo</t>
  </si>
  <si>
    <t>Fuente: Sistema Integrado de Gestion Financiera (Sigef)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</si>
</sst>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&quot;$&quot;_-;\-* #,##0.00\ &quot;$&quot;_-;_-* &quot;-&quot;??\ &quot;$&quot;_-;_-@_-"/>
    <numFmt numFmtId="167" formatCode="_-* #,##0.00\ _$_-;\-* #,##0.00\ _$_-;_-* &quot;-&quot;??\ _$_-;_-@_-"/>
    <numFmt numFmtId="168" formatCode="_(* #,##0_);_(* \(#,##0\);_(* &quot;-&quot;??_);_(@_)"/>
    <numFmt numFmtId="169" formatCode="#,##0.00;\(#,##0.00\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Book Antiqua"/>
      <family val="1"/>
    </font>
    <font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2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8" fillId="0" borderId="0"/>
    <xf numFmtId="167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7">
    <xf numFmtId="0" fontId="0" fillId="0" borderId="0" xfId="0"/>
    <xf numFmtId="168" fontId="0" fillId="0" borderId="0" xfId="0" applyNumberFormat="1"/>
    <xf numFmtId="0" fontId="2" fillId="4" borderId="3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43" fontId="0" fillId="0" borderId="0" xfId="0" applyNumberFormat="1"/>
    <xf numFmtId="0" fontId="12" fillId="0" borderId="0" xfId="0" applyFont="1" applyAlignment="1">
      <alignment horizontal="left" vertical="center"/>
    </xf>
    <xf numFmtId="0" fontId="13" fillId="0" borderId="0" xfId="0" applyFont="1"/>
    <xf numFmtId="0" fontId="0" fillId="0" borderId="0" xfId="0" applyAlignment="1">
      <alignment horizontal="center"/>
    </xf>
    <xf numFmtId="0" fontId="10" fillId="0" borderId="0" xfId="2" applyFont="1" applyAlignment="1">
      <alignment vertical="top"/>
    </xf>
    <xf numFmtId="1" fontId="0" fillId="0" borderId="0" xfId="0" applyNumberFormat="1"/>
    <xf numFmtId="0" fontId="14" fillId="4" borderId="6" xfId="0" applyFont="1" applyFill="1" applyBorder="1" applyAlignment="1">
      <alignment horizontal="center"/>
    </xf>
    <xf numFmtId="0" fontId="15" fillId="0" borderId="0" xfId="0" applyFont="1"/>
    <xf numFmtId="0" fontId="14" fillId="4" borderId="3" xfId="0" applyFont="1" applyFill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6" fillId="0" borderId="0" xfId="0" applyFont="1" applyAlignment="1">
      <alignment horizontal="left" indent="1"/>
    </xf>
    <xf numFmtId="168" fontId="16" fillId="0" borderId="0" xfId="0" applyNumberFormat="1" applyFont="1"/>
    <xf numFmtId="0" fontId="15" fillId="0" borderId="0" xfId="0" applyFont="1" applyAlignment="1">
      <alignment horizontal="left" indent="2"/>
    </xf>
    <xf numFmtId="168" fontId="15" fillId="0" borderId="0" xfId="0" applyNumberFormat="1" applyFont="1"/>
    <xf numFmtId="165" fontId="15" fillId="0" borderId="0" xfId="1" applyFont="1"/>
    <xf numFmtId="165" fontId="16" fillId="0" borderId="0" xfId="1" applyFont="1"/>
    <xf numFmtId="165" fontId="15" fillId="0" borderId="0" xfId="1" applyFont="1" applyFill="1"/>
    <xf numFmtId="168" fontId="16" fillId="0" borderId="0" xfId="1" applyNumberFormat="1" applyFont="1"/>
    <xf numFmtId="168" fontId="15" fillId="0" borderId="0" xfId="1" applyNumberFormat="1" applyFont="1"/>
    <xf numFmtId="168" fontId="16" fillId="2" borderId="2" xfId="0" applyNumberFormat="1" applyFont="1" applyFill="1" applyBorder="1"/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43" fontId="15" fillId="0" borderId="0" xfId="0" applyNumberFormat="1" applyFont="1"/>
    <xf numFmtId="0" fontId="15" fillId="0" borderId="0" xfId="0" applyFont="1" applyAlignment="1">
      <alignment horizontal="center"/>
    </xf>
    <xf numFmtId="0" fontId="2" fillId="2" borderId="2" xfId="0" applyFont="1" applyFill="1" applyBorder="1" applyAlignment="1">
      <alignment vertical="center"/>
    </xf>
    <xf numFmtId="168" fontId="19" fillId="0" borderId="0" xfId="1" applyNumberFormat="1" applyFont="1"/>
    <xf numFmtId="168" fontId="20" fillId="0" borderId="0" xfId="1" applyNumberFormat="1" applyFont="1"/>
    <xf numFmtId="168" fontId="15" fillId="0" borderId="0" xfId="1" applyNumberFormat="1" applyFont="1" applyAlignment="1">
      <alignment wrapText="1"/>
    </xf>
    <xf numFmtId="168" fontId="15" fillId="0" borderId="0" xfId="1" applyNumberFormat="1" applyFont="1" applyBorder="1"/>
    <xf numFmtId="168" fontId="16" fillId="0" borderId="0" xfId="1" applyNumberFormat="1" applyFont="1" applyBorder="1"/>
    <xf numFmtId="165" fontId="16" fillId="2" borderId="2" xfId="1" applyFont="1" applyFill="1" applyBorder="1"/>
    <xf numFmtId="168" fontId="19" fillId="3" borderId="0" xfId="1" applyNumberFormat="1" applyFont="1" applyFill="1" applyBorder="1" applyAlignment="1">
      <alignment vertical="center"/>
    </xf>
    <xf numFmtId="0" fontId="20" fillId="0" borderId="0" xfId="0" applyFont="1" applyAlignment="1">
      <alignment horizontal="center"/>
    </xf>
    <xf numFmtId="168" fontId="15" fillId="0" borderId="0" xfId="1" applyNumberFormat="1" applyFont="1" applyFill="1"/>
    <xf numFmtId="165" fontId="15" fillId="0" borderId="0" xfId="0" applyNumberFormat="1" applyFont="1"/>
    <xf numFmtId="165" fontId="16" fillId="0" borderId="0" xfId="1" applyFont="1" applyFill="1"/>
    <xf numFmtId="169" fontId="21" fillId="0" borderId="0" xfId="0" applyNumberFormat="1" applyFont="1" applyAlignment="1">
      <alignment horizontal="right"/>
    </xf>
    <xf numFmtId="165" fontId="0" fillId="0" borderId="0" xfId="0" applyNumberFormat="1"/>
    <xf numFmtId="165" fontId="0" fillId="0" borderId="0" xfId="1" applyFont="1"/>
    <xf numFmtId="0" fontId="3" fillId="0" borderId="0" xfId="0" applyFont="1"/>
    <xf numFmtId="4" fontId="15" fillId="0" borderId="0" xfId="5" applyNumberFormat="1" applyFont="1"/>
    <xf numFmtId="3" fontId="15" fillId="0" borderId="0" xfId="0" applyNumberFormat="1" applyFont="1"/>
    <xf numFmtId="3" fontId="16" fillId="0" borderId="0" xfId="0" applyNumberFormat="1" applyFont="1"/>
    <xf numFmtId="0" fontId="2" fillId="4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0" fontId="14" fillId="4" borderId="6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165" fontId="2" fillId="2" borderId="3" xfId="1" applyFont="1" applyFill="1" applyBorder="1" applyAlignment="1">
      <alignment horizontal="center" vertical="center" wrapText="1"/>
    </xf>
    <xf numFmtId="165" fontId="2" fillId="2" borderId="4" xfId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</cellXfs>
  <cellStyles count="6">
    <cellStyle name="Millares" xfId="1" builtinId="3"/>
    <cellStyle name="Millares 2" xfId="3" xr:uid="{00000000-0005-0000-0000-000001000000}"/>
    <cellStyle name="Moneda" xfId="5" builtinId="4"/>
    <cellStyle name="Moneda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246532</xdr:colOff>
      <xdr:row>92</xdr:row>
      <xdr:rowOff>0</xdr:rowOff>
    </xdr:from>
    <xdr:ext cx="207764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B957F37-15C0-4357-B698-9E00F238EA58}"/>
            </a:ext>
          </a:extLst>
        </xdr:cNvPr>
        <xdr:cNvSpPr txBox="1"/>
      </xdr:nvSpPr>
      <xdr:spPr>
        <a:xfrm>
          <a:off x="246532" y="18590560"/>
          <a:ext cx="207764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DO" sz="1100" b="0"/>
        </a:p>
      </xdr:txBody>
    </xdr:sp>
    <xdr:clientData/>
  </xdr:oneCellAnchor>
  <xdr:oneCellAnchor>
    <xdr:from>
      <xdr:col>0</xdr:col>
      <xdr:colOff>783499</xdr:colOff>
      <xdr:row>86</xdr:row>
      <xdr:rowOff>11206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07CE6AC-B3A7-4EB0-A43A-587EB18AC476}"/>
            </a:ext>
          </a:extLst>
        </xdr:cNvPr>
        <xdr:cNvSpPr txBox="1"/>
      </xdr:nvSpPr>
      <xdr:spPr>
        <a:xfrm>
          <a:off x="783499" y="16965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/>
        </a:p>
      </xdr:txBody>
    </xdr:sp>
    <xdr:clientData/>
  </xdr:oneCellAnchor>
  <xdr:oneCellAnchor>
    <xdr:from>
      <xdr:col>1</xdr:col>
      <xdr:colOff>0</xdr:colOff>
      <xdr:row>86</xdr:row>
      <xdr:rowOff>22412</xdr:rowOff>
    </xdr:from>
    <xdr:ext cx="184731" cy="26456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FC557D2F-9F5A-4B4C-8281-4F7A81D7F4F5}"/>
            </a:ext>
          </a:extLst>
        </xdr:cNvPr>
        <xdr:cNvSpPr txBox="1"/>
      </xdr:nvSpPr>
      <xdr:spPr>
        <a:xfrm>
          <a:off x="4057650" y="16976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/>
        </a:p>
      </xdr:txBody>
    </xdr:sp>
    <xdr:clientData/>
  </xdr:oneCellAnchor>
  <xdr:oneCellAnchor>
    <xdr:from>
      <xdr:col>1</xdr:col>
      <xdr:colOff>0</xdr:colOff>
      <xdr:row>93</xdr:row>
      <xdr:rowOff>166129</xdr:rowOff>
    </xdr:from>
    <xdr:ext cx="184731" cy="264560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840456EA-EE75-4A7F-937C-867981150876}"/>
            </a:ext>
          </a:extLst>
        </xdr:cNvPr>
        <xdr:cNvSpPr txBox="1"/>
      </xdr:nvSpPr>
      <xdr:spPr>
        <a:xfrm>
          <a:off x="4057650" y="185970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 b="0"/>
        </a:p>
      </xdr:txBody>
    </xdr:sp>
    <xdr:clientData/>
  </xdr:oneCellAnchor>
  <xdr:twoCellAnchor editAs="oneCell">
    <xdr:from>
      <xdr:col>0</xdr:col>
      <xdr:colOff>28576</xdr:colOff>
      <xdr:row>0</xdr:row>
      <xdr:rowOff>104775</xdr:rowOff>
    </xdr:from>
    <xdr:to>
      <xdr:col>0</xdr:col>
      <xdr:colOff>1228725</xdr:colOff>
      <xdr:row>5</xdr:row>
      <xdr:rowOff>157166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3AC1CBA-8066-42A8-9A20-0F1AD2D0A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6" y="104775"/>
          <a:ext cx="1200149" cy="1147766"/>
        </a:xfrm>
        <a:prstGeom prst="rect">
          <a:avLst/>
        </a:prstGeom>
      </xdr:spPr>
    </xdr:pic>
    <xdr:clientData/>
  </xdr:twoCellAnchor>
  <xdr:oneCellAnchor>
    <xdr:from>
      <xdr:col>1</xdr:col>
      <xdr:colOff>1345267</xdr:colOff>
      <xdr:row>1</xdr:row>
      <xdr:rowOff>113180</xdr:rowOff>
    </xdr:from>
    <xdr:ext cx="1226484" cy="1090246"/>
    <xdr:pic>
      <xdr:nvPicPr>
        <xdr:cNvPr id="7" name="1 Imagen" descr="INESPRE-LOGO.png">
          <a:extLst>
            <a:ext uri="{FF2B5EF4-FFF2-40B4-BE49-F238E27FC236}">
              <a16:creationId xmlns:a16="http://schemas.microsoft.com/office/drawing/2014/main" id="{1F408F6E-F1D2-4ABA-BF63-AA60849F9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850842" y="303680"/>
          <a:ext cx="1226484" cy="1090246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86</xdr:row>
      <xdr:rowOff>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6F3D704C-3B1B-447D-92FE-F7EE839C0140}"/>
            </a:ext>
          </a:extLst>
        </xdr:cNvPr>
        <xdr:cNvSpPr txBox="1"/>
      </xdr:nvSpPr>
      <xdr:spPr>
        <a:xfrm>
          <a:off x="5943600" y="16849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/>
        </a:p>
      </xdr:txBody>
    </xdr:sp>
    <xdr:clientData/>
  </xdr:oneCellAnchor>
  <xdr:twoCellAnchor>
    <xdr:from>
      <xdr:col>0</xdr:col>
      <xdr:colOff>2083594</xdr:colOff>
      <xdr:row>89</xdr:row>
      <xdr:rowOff>178593</xdr:rowOff>
    </xdr:from>
    <xdr:to>
      <xdr:col>0</xdr:col>
      <xdr:colOff>4107656</xdr:colOff>
      <xdr:row>90</xdr:row>
      <xdr:rowOff>0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F464A75E-F901-F283-26A3-9B67D374B31E}"/>
            </a:ext>
          </a:extLst>
        </xdr:cNvPr>
        <xdr:cNvCxnSpPr/>
      </xdr:nvCxnSpPr>
      <xdr:spPr>
        <a:xfrm flipV="1">
          <a:off x="2083594" y="17121187"/>
          <a:ext cx="2024062" cy="1190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1107281</xdr:colOff>
      <xdr:row>90</xdr:row>
      <xdr:rowOff>0</xdr:rowOff>
    </xdr:from>
    <xdr:to>
      <xdr:col>3</xdr:col>
      <xdr:colOff>1154906</xdr:colOff>
      <xdr:row>90</xdr:row>
      <xdr:rowOff>0</xdr:rowOff>
    </xdr:to>
    <xdr:cxnSp macro="">
      <xdr:nvCxnSpPr>
        <xdr:cNvPr id="16" name="Conector recto 15">
          <a:extLst>
            <a:ext uri="{FF2B5EF4-FFF2-40B4-BE49-F238E27FC236}">
              <a16:creationId xmlns:a16="http://schemas.microsoft.com/office/drawing/2014/main" id="{A921B340-F427-417A-A70B-41BF581D9236}"/>
            </a:ext>
          </a:extLst>
        </xdr:cNvPr>
        <xdr:cNvCxnSpPr/>
      </xdr:nvCxnSpPr>
      <xdr:spPr>
        <a:xfrm>
          <a:off x="7369969" y="17133094"/>
          <a:ext cx="2547937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0</xdr:col>
      <xdr:colOff>1409700</xdr:colOff>
      <xdr:row>7</xdr:row>
      <xdr:rowOff>13372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81B9F9-F025-4FD6-9968-35A738402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5"/>
          <a:ext cx="1409700" cy="1356397"/>
        </a:xfrm>
        <a:prstGeom prst="rect">
          <a:avLst/>
        </a:prstGeom>
      </xdr:spPr>
    </xdr:pic>
    <xdr:clientData/>
  </xdr:twoCellAnchor>
  <xdr:oneCellAnchor>
    <xdr:from>
      <xdr:col>3</xdr:col>
      <xdr:colOff>189377</xdr:colOff>
      <xdr:row>2</xdr:row>
      <xdr:rowOff>35858</xdr:rowOff>
    </xdr:from>
    <xdr:ext cx="1439397" cy="1237175"/>
    <xdr:pic>
      <xdr:nvPicPr>
        <xdr:cNvPr id="3" name="1 Imagen" descr="INESPRE-LOGO.png">
          <a:extLst>
            <a:ext uri="{FF2B5EF4-FFF2-40B4-BE49-F238E27FC236}">
              <a16:creationId xmlns:a16="http://schemas.microsoft.com/office/drawing/2014/main" id="{B68D5A8C-5DC1-43B7-A097-B09C242D3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895227" y="416858"/>
          <a:ext cx="1439397" cy="1237175"/>
        </a:xfrm>
        <a:prstGeom prst="rect">
          <a:avLst/>
        </a:prstGeom>
      </xdr:spPr>
    </xdr:pic>
    <xdr:clientData/>
  </xdr:oneCellAnchor>
  <xdr:twoCellAnchor>
    <xdr:from>
      <xdr:col>0</xdr:col>
      <xdr:colOff>2000250</xdr:colOff>
      <xdr:row>95</xdr:row>
      <xdr:rowOff>0</xdr:rowOff>
    </xdr:from>
    <xdr:to>
      <xdr:col>0</xdr:col>
      <xdr:colOff>4603750</xdr:colOff>
      <xdr:row>95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76913891-D542-4C1D-7255-3B14D2225BA4}"/>
            </a:ext>
          </a:extLst>
        </xdr:cNvPr>
        <xdr:cNvCxnSpPr/>
      </xdr:nvCxnSpPr>
      <xdr:spPr>
        <a:xfrm>
          <a:off x="2000250" y="18557875"/>
          <a:ext cx="2603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59531</xdr:colOff>
      <xdr:row>94</xdr:row>
      <xdr:rowOff>178594</xdr:rowOff>
    </xdr:from>
    <xdr:to>
      <xdr:col>4</xdr:col>
      <xdr:colOff>690563</xdr:colOff>
      <xdr:row>95</xdr:row>
      <xdr:rowOff>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DC1F5F50-98A8-35C3-E394-1E8335B2DC78}"/>
            </a:ext>
          </a:extLst>
        </xdr:cNvPr>
        <xdr:cNvCxnSpPr/>
      </xdr:nvCxnSpPr>
      <xdr:spPr>
        <a:xfrm flipV="1">
          <a:off x="7667625" y="18526125"/>
          <a:ext cx="2845594" cy="1190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7DA45-CD1A-49C2-A092-DCB2AEFDE0C0}">
  <dimension ref="A2:Q94"/>
  <sheetViews>
    <sheetView topLeftCell="A58" zoomScale="80" zoomScaleNormal="80" workbookViewId="0"/>
  </sheetViews>
  <sheetFormatPr baseColWidth="10" defaultColWidth="11.5703125" defaultRowHeight="15" customHeight="1" x14ac:dyDescent="0.25"/>
  <cols>
    <col min="1" max="1" width="94" customWidth="1"/>
    <col min="2" max="3" width="18.7109375" customWidth="1"/>
    <col min="4" max="4" width="13.5703125" bestFit="1" customWidth="1"/>
    <col min="5" max="5" width="18.5703125" customWidth="1"/>
    <col min="6" max="6" width="5.85546875" hidden="1" customWidth="1"/>
    <col min="7" max="7" width="5.7109375" hidden="1" customWidth="1"/>
    <col min="8" max="8" width="5.140625" hidden="1" customWidth="1"/>
    <col min="9" max="9" width="7.28515625" hidden="1" customWidth="1"/>
    <col min="10" max="10" width="11" hidden="1" customWidth="1"/>
    <col min="11" max="11" width="8" hidden="1" customWidth="1"/>
    <col min="12" max="12" width="10.85546875" hidden="1" customWidth="1"/>
    <col min="13" max="13" width="10" hidden="1" customWidth="1"/>
    <col min="14" max="14" width="15.42578125" customWidth="1"/>
    <col min="15" max="15" width="14.5703125" bestFit="1" customWidth="1"/>
    <col min="16" max="16" width="14.85546875" bestFit="1" customWidth="1"/>
    <col min="17" max="17" width="12.28515625" bestFit="1" customWidth="1"/>
  </cols>
  <sheetData>
    <row r="2" spans="1:16" ht="23.25" customHeight="1" x14ac:dyDescent="0.25">
      <c r="A2" s="52" t="s">
        <v>79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6" ht="18" customHeight="1" x14ac:dyDescent="0.25">
      <c r="A3" s="53" t="s">
        <v>78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6" ht="15" customHeight="1" x14ac:dyDescent="0.25">
      <c r="A4" s="54" t="s">
        <v>81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</row>
    <row r="5" spans="1:16" ht="15" customHeight="1" x14ac:dyDescent="0.25">
      <c r="A5" s="55" t="s">
        <v>100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6" ht="15" customHeight="1" x14ac:dyDescent="0.25">
      <c r="A6" s="55" t="s">
        <v>75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</row>
    <row r="7" spans="1:16" ht="4.5" customHeight="1" x14ac:dyDescent="0.25"/>
    <row r="8" spans="1:16" ht="13.5" customHeight="1" x14ac:dyDescent="0.25">
      <c r="A8" s="56" t="s">
        <v>65</v>
      </c>
      <c r="B8" s="57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9"/>
      <c r="O8" s="12"/>
    </row>
    <row r="9" spans="1:16" ht="15" customHeight="1" x14ac:dyDescent="0.25">
      <c r="A9" s="56"/>
      <c r="B9" s="2" t="s">
        <v>82</v>
      </c>
      <c r="C9" s="13" t="s">
        <v>83</v>
      </c>
      <c r="D9" s="13" t="s">
        <v>84</v>
      </c>
      <c r="E9" s="13" t="s">
        <v>85</v>
      </c>
      <c r="F9" s="11" t="s">
        <v>86</v>
      </c>
      <c r="G9" s="13" t="s">
        <v>87</v>
      </c>
      <c r="H9" s="11" t="s">
        <v>88</v>
      </c>
      <c r="I9" s="13" t="s">
        <v>89</v>
      </c>
      <c r="J9" s="13" t="s">
        <v>90</v>
      </c>
      <c r="K9" s="13" t="s">
        <v>91</v>
      </c>
      <c r="L9" s="13" t="s">
        <v>92</v>
      </c>
      <c r="M9" s="11" t="s">
        <v>93</v>
      </c>
      <c r="N9" s="2" t="s">
        <v>94</v>
      </c>
      <c r="O9" s="12"/>
    </row>
    <row r="10" spans="1:16" ht="15" customHeight="1" x14ac:dyDescent="0.25">
      <c r="A10" s="14" t="s">
        <v>0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2"/>
    </row>
    <row r="11" spans="1:16" ht="15" customHeight="1" x14ac:dyDescent="0.25">
      <c r="A11" s="15" t="s">
        <v>1</v>
      </c>
      <c r="B11" s="16">
        <v>66586809.789999999</v>
      </c>
      <c r="C11" s="16">
        <f>SUM(C12:C16)</f>
        <v>71623559.459999993</v>
      </c>
      <c r="D11" s="16">
        <f>SUM(D12:D16)</f>
        <v>89117849.109999999</v>
      </c>
      <c r="E11" s="16">
        <f>SUM(E12:E16)</f>
        <v>131512572.69</v>
      </c>
      <c r="F11" s="12"/>
      <c r="G11" s="12"/>
      <c r="H11" s="12"/>
      <c r="I11" s="12"/>
      <c r="J11" s="12"/>
      <c r="K11" s="12"/>
      <c r="L11" s="12"/>
      <c r="M11" s="12"/>
      <c r="N11" s="16">
        <f>SUM(B11:M11)</f>
        <v>358840791.05000001</v>
      </c>
      <c r="O11" s="12"/>
    </row>
    <row r="12" spans="1:16" ht="15" customHeight="1" x14ac:dyDescent="0.25">
      <c r="A12" s="17" t="s">
        <v>2</v>
      </c>
      <c r="B12" s="18">
        <v>61548732.240000002</v>
      </c>
      <c r="C12" s="18">
        <f>66609331.48+45481.16</f>
        <v>66654812.639999993</v>
      </c>
      <c r="D12" s="18">
        <f>74244891.23+53304.34</f>
        <v>74298195.570000008</v>
      </c>
      <c r="E12" s="46">
        <f>64952056.78+226677.45</f>
        <v>65178734.230000004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f>SUM(B12:M12)</f>
        <v>267680474.68000001</v>
      </c>
      <c r="O12" s="12"/>
    </row>
    <row r="13" spans="1:16" ht="15" customHeight="1" x14ac:dyDescent="0.25">
      <c r="A13" s="17" t="s">
        <v>3</v>
      </c>
      <c r="B13" s="18">
        <v>5038077.55</v>
      </c>
      <c r="C13" s="38">
        <f>4968746.82</f>
        <v>4968746.82</v>
      </c>
      <c r="D13" s="21">
        <v>5121610.6900000004</v>
      </c>
      <c r="E13" s="46">
        <f>56635795.61</f>
        <v>56635795.609999999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18">
        <f>SUM(B13:M13)</f>
        <v>71764230.670000002</v>
      </c>
      <c r="O13" s="12"/>
    </row>
    <row r="14" spans="1:16" ht="15" customHeight="1" x14ac:dyDescent="0.25">
      <c r="A14" s="17" t="s">
        <v>4</v>
      </c>
      <c r="B14" s="21">
        <v>0</v>
      </c>
      <c r="C14" s="21">
        <v>0</v>
      </c>
      <c r="D14" s="12"/>
      <c r="E14" s="46"/>
      <c r="F14" s="12"/>
      <c r="G14" s="12"/>
      <c r="H14" s="12"/>
      <c r="I14" s="12"/>
      <c r="J14" s="12"/>
      <c r="K14" s="12"/>
      <c r="L14" s="12"/>
      <c r="M14" s="12"/>
      <c r="N14" s="16">
        <f t="shared" ref="N14:N74" si="0">SUM(B14:M14)</f>
        <v>0</v>
      </c>
      <c r="O14" s="12"/>
    </row>
    <row r="15" spans="1:16" ht="15" customHeight="1" x14ac:dyDescent="0.25">
      <c r="A15" s="17" t="s">
        <v>5</v>
      </c>
      <c r="B15" s="21">
        <v>0</v>
      </c>
      <c r="C15" s="21">
        <v>0</v>
      </c>
      <c r="D15" s="12"/>
      <c r="E15" s="46"/>
      <c r="F15" s="12"/>
      <c r="G15" s="12"/>
      <c r="H15" s="12"/>
      <c r="I15" s="12"/>
      <c r="J15" s="12"/>
      <c r="K15" s="12"/>
      <c r="L15" s="12"/>
      <c r="M15" s="12"/>
      <c r="N15" s="16">
        <f t="shared" si="0"/>
        <v>0</v>
      </c>
      <c r="O15" s="12"/>
      <c r="P15" s="42"/>
    </row>
    <row r="16" spans="1:16" ht="15" customHeight="1" x14ac:dyDescent="0.25">
      <c r="A16" s="17" t="s">
        <v>6</v>
      </c>
      <c r="B16" s="39">
        <v>0</v>
      </c>
      <c r="C16" s="39">
        <v>0</v>
      </c>
      <c r="D16" s="45">
        <v>9698042.8499999996</v>
      </c>
      <c r="E16" s="46">
        <v>9698042.8499999996</v>
      </c>
      <c r="F16" s="12"/>
      <c r="G16" s="12"/>
      <c r="H16" s="12"/>
      <c r="I16" s="12"/>
      <c r="J16" s="12"/>
      <c r="K16" s="12"/>
      <c r="L16" s="12"/>
      <c r="M16" s="12"/>
      <c r="N16" s="16">
        <f t="shared" si="0"/>
        <v>19396085.699999999</v>
      </c>
      <c r="O16" s="12"/>
    </row>
    <row r="17" spans="1:15" ht="15" customHeight="1" x14ac:dyDescent="0.25">
      <c r="A17" s="15" t="s">
        <v>7</v>
      </c>
      <c r="B17" s="16">
        <v>35563901.430000007</v>
      </c>
      <c r="C17" s="16">
        <f>SUM(C18:C26)</f>
        <v>17683115.91</v>
      </c>
      <c r="D17" s="16">
        <f>SUM(D18:D26)</f>
        <v>94724378.61999999</v>
      </c>
      <c r="E17" s="16">
        <f>SUM(E18:E26)</f>
        <v>13414113.98</v>
      </c>
      <c r="F17" s="12"/>
      <c r="G17" s="12"/>
      <c r="H17" s="12"/>
      <c r="I17" s="12"/>
      <c r="J17" s="12"/>
      <c r="K17" s="12"/>
      <c r="L17" s="12"/>
      <c r="M17" s="12"/>
      <c r="N17" s="16">
        <f>SUM(B17:M17)</f>
        <v>161385509.93999997</v>
      </c>
      <c r="O17" s="12"/>
    </row>
    <row r="18" spans="1:15" ht="15" customHeight="1" x14ac:dyDescent="0.25">
      <c r="A18" s="17" t="s">
        <v>8</v>
      </c>
      <c r="B18" s="18">
        <v>0</v>
      </c>
      <c r="C18" s="18">
        <v>936191.67</v>
      </c>
      <c r="D18" s="46">
        <v>1773970.67</v>
      </c>
      <c r="E18" s="46">
        <v>1135872.26</v>
      </c>
      <c r="F18" s="12"/>
      <c r="G18" s="12"/>
      <c r="H18" s="12"/>
      <c r="I18" s="12"/>
      <c r="J18" s="12"/>
      <c r="K18" s="12"/>
      <c r="L18" s="12"/>
      <c r="M18" s="12"/>
      <c r="N18" s="18">
        <f t="shared" si="0"/>
        <v>3846034.5999999996</v>
      </c>
      <c r="O18" s="12"/>
    </row>
    <row r="19" spans="1:15" ht="15" customHeight="1" x14ac:dyDescent="0.25">
      <c r="A19" s="17" t="s">
        <v>9</v>
      </c>
      <c r="B19" s="18">
        <v>796000</v>
      </c>
      <c r="C19" s="18">
        <v>2906363.75</v>
      </c>
      <c r="D19" s="46">
        <v>1434176</v>
      </c>
      <c r="E19" s="46">
        <v>1134761.0900000001</v>
      </c>
      <c r="F19" s="12"/>
      <c r="G19" s="12"/>
      <c r="H19" s="12"/>
      <c r="I19" s="12"/>
      <c r="J19" s="12"/>
      <c r="K19" s="12"/>
      <c r="L19" s="12"/>
      <c r="M19" s="12"/>
      <c r="N19" s="18">
        <f t="shared" si="0"/>
        <v>6271300.8399999999</v>
      </c>
      <c r="O19" s="12"/>
    </row>
    <row r="20" spans="1:15" ht="15" customHeight="1" x14ac:dyDescent="0.25">
      <c r="A20" s="17" t="s">
        <v>10</v>
      </c>
      <c r="B20" s="18">
        <v>6882950</v>
      </c>
      <c r="C20" s="18">
        <v>7048500</v>
      </c>
      <c r="D20" s="46">
        <v>16424400</v>
      </c>
      <c r="E20" s="46">
        <v>4721000</v>
      </c>
      <c r="F20" s="12"/>
      <c r="G20" s="12"/>
      <c r="H20" s="12"/>
      <c r="I20" s="12"/>
      <c r="J20" s="12"/>
      <c r="K20" s="12"/>
      <c r="L20" s="12"/>
      <c r="M20" s="12"/>
      <c r="N20" s="18">
        <f t="shared" si="0"/>
        <v>35076850</v>
      </c>
      <c r="O20" s="12"/>
    </row>
    <row r="21" spans="1:15" ht="15" customHeight="1" x14ac:dyDescent="0.25">
      <c r="A21" s="17" t="s">
        <v>11</v>
      </c>
      <c r="B21" s="18">
        <v>27295041.34</v>
      </c>
      <c r="C21" s="18">
        <v>2448658.61</v>
      </c>
      <c r="D21" s="46">
        <v>62071296.020000003</v>
      </c>
      <c r="E21" s="46">
        <v>1912300</v>
      </c>
      <c r="F21" s="12"/>
      <c r="G21" s="12"/>
      <c r="H21" s="12"/>
      <c r="I21" s="12"/>
      <c r="J21" s="12"/>
      <c r="K21" s="12"/>
      <c r="L21" s="12"/>
      <c r="M21" s="12"/>
      <c r="N21" s="18">
        <f t="shared" si="0"/>
        <v>93727295.969999999</v>
      </c>
      <c r="O21" s="12"/>
    </row>
    <row r="22" spans="1:15" ht="15" customHeight="1" x14ac:dyDescent="0.25">
      <c r="A22" s="17" t="s">
        <v>12</v>
      </c>
      <c r="B22" s="18">
        <v>101277</v>
      </c>
      <c r="C22" s="18">
        <v>0</v>
      </c>
      <c r="D22" s="46">
        <v>67518</v>
      </c>
      <c r="E22" s="46"/>
      <c r="F22" s="12"/>
      <c r="G22" s="12"/>
      <c r="H22" s="12"/>
      <c r="I22" s="12"/>
      <c r="J22" s="12"/>
      <c r="K22" s="12"/>
      <c r="L22" s="12"/>
      <c r="M22" s="12"/>
      <c r="N22" s="18">
        <f t="shared" si="0"/>
        <v>168795</v>
      </c>
      <c r="O22" s="12"/>
    </row>
    <row r="23" spans="1:15" ht="15" customHeight="1" x14ac:dyDescent="0.25">
      <c r="A23" s="17" t="s">
        <v>13</v>
      </c>
      <c r="B23" s="18">
        <v>0</v>
      </c>
      <c r="C23" s="18">
        <v>2673567.19</v>
      </c>
      <c r="D23" s="46">
        <v>2938577.52</v>
      </c>
      <c r="E23" s="46">
        <v>2600155.84</v>
      </c>
      <c r="F23" s="12"/>
      <c r="G23" s="12"/>
      <c r="H23" s="12"/>
      <c r="I23" s="12"/>
      <c r="J23" s="12"/>
      <c r="K23" s="12"/>
      <c r="L23" s="12"/>
      <c r="M23" s="12"/>
      <c r="N23" s="18">
        <f t="shared" si="0"/>
        <v>8212300.5499999998</v>
      </c>
      <c r="O23" s="12"/>
    </row>
    <row r="24" spans="1:15" ht="15" customHeight="1" x14ac:dyDescent="0.25">
      <c r="A24" s="17" t="s">
        <v>14</v>
      </c>
      <c r="B24" s="18">
        <v>318.60000000000002</v>
      </c>
      <c r="C24" s="18">
        <v>129095.39</v>
      </c>
      <c r="D24" s="46">
        <v>457042.77</v>
      </c>
      <c r="E24" s="46"/>
      <c r="F24" s="12"/>
      <c r="G24" s="12"/>
      <c r="H24" s="12"/>
      <c r="I24" s="12"/>
      <c r="J24" s="12"/>
      <c r="K24" s="12"/>
      <c r="L24" s="12"/>
      <c r="M24" s="12"/>
      <c r="N24" s="18">
        <f t="shared" si="0"/>
        <v>586456.76</v>
      </c>
      <c r="O24" s="12"/>
    </row>
    <row r="25" spans="1:15" ht="15" customHeight="1" x14ac:dyDescent="0.25">
      <c r="A25" s="17" t="s">
        <v>15</v>
      </c>
      <c r="B25" s="18">
        <v>488314.49</v>
      </c>
      <c r="C25" s="18">
        <v>1540739.3</v>
      </c>
      <c r="D25" s="46">
        <v>9557397.6400000006</v>
      </c>
      <c r="E25" s="46">
        <v>1910024.79</v>
      </c>
      <c r="F25" s="12"/>
      <c r="G25" s="12"/>
      <c r="H25" s="12"/>
      <c r="I25" s="12"/>
      <c r="J25" s="12"/>
      <c r="K25" s="12"/>
      <c r="L25" s="12"/>
      <c r="M25" s="12"/>
      <c r="N25" s="18">
        <f t="shared" si="0"/>
        <v>13496476.219999999</v>
      </c>
      <c r="O25" s="12"/>
    </row>
    <row r="26" spans="1:15" ht="15" customHeight="1" x14ac:dyDescent="0.25">
      <c r="A26" s="17" t="s">
        <v>16</v>
      </c>
      <c r="B26" s="39">
        <v>0</v>
      </c>
      <c r="C26" s="18">
        <v>0</v>
      </c>
      <c r="D26" s="46"/>
      <c r="E26" s="21">
        <v>0</v>
      </c>
      <c r="F26" s="12"/>
      <c r="G26" s="12"/>
      <c r="H26" s="12"/>
      <c r="I26" s="12"/>
      <c r="J26" s="12"/>
      <c r="K26" s="12"/>
      <c r="L26" s="12"/>
      <c r="M26" s="12"/>
      <c r="N26" s="18">
        <f t="shared" si="0"/>
        <v>0</v>
      </c>
      <c r="O26" s="12"/>
    </row>
    <row r="27" spans="1:15" ht="15" customHeight="1" x14ac:dyDescent="0.25">
      <c r="A27" s="15" t="s">
        <v>17</v>
      </c>
      <c r="B27" s="16">
        <v>6710593.6000000006</v>
      </c>
      <c r="C27" s="16">
        <f>SUM(C28:C36)</f>
        <v>30687458.090000004</v>
      </c>
      <c r="D27" s="47">
        <f>SUM(D28:D36)</f>
        <v>60288595.099999994</v>
      </c>
      <c r="E27" s="47">
        <f>SUM(E28:E36)</f>
        <v>13507171.59</v>
      </c>
      <c r="F27" s="12"/>
      <c r="G27" s="12"/>
      <c r="H27" s="12"/>
      <c r="I27" s="12"/>
      <c r="J27" s="12"/>
      <c r="K27" s="12"/>
      <c r="L27" s="12"/>
      <c r="M27" s="12"/>
      <c r="N27" s="16">
        <f t="shared" si="0"/>
        <v>111193818.38</v>
      </c>
      <c r="O27" s="12"/>
    </row>
    <row r="28" spans="1:15" ht="15" customHeight="1" x14ac:dyDescent="0.25">
      <c r="A28" s="17" t="s">
        <v>18</v>
      </c>
      <c r="B28" s="18">
        <v>6680759.7000000002</v>
      </c>
      <c r="C28" s="18">
        <v>25452458.16</v>
      </c>
      <c r="D28" s="46">
        <v>58858247.189999998</v>
      </c>
      <c r="E28" s="46">
        <v>12647709.4</v>
      </c>
      <c r="F28" s="12"/>
      <c r="G28" s="12"/>
      <c r="H28" s="12"/>
      <c r="I28" s="12"/>
      <c r="J28" s="12"/>
      <c r="K28" s="12"/>
      <c r="L28" s="12"/>
      <c r="M28" s="12"/>
      <c r="N28" s="18">
        <f t="shared" si="0"/>
        <v>103639174.45</v>
      </c>
      <c r="O28" s="12"/>
    </row>
    <row r="29" spans="1:15" ht="15" customHeight="1" x14ac:dyDescent="0.25">
      <c r="A29" s="17" t="s">
        <v>19</v>
      </c>
      <c r="B29" s="18">
        <v>0</v>
      </c>
      <c r="C29" s="18">
        <v>0</v>
      </c>
      <c r="D29" s="46"/>
      <c r="E29" s="46"/>
      <c r="F29" s="12"/>
      <c r="G29" s="12"/>
      <c r="H29" s="12"/>
      <c r="I29" s="12"/>
      <c r="J29" s="12"/>
      <c r="K29" s="12"/>
      <c r="L29" s="12"/>
      <c r="M29" s="12"/>
      <c r="N29" s="18">
        <f t="shared" si="0"/>
        <v>0</v>
      </c>
      <c r="O29" s="12"/>
    </row>
    <row r="30" spans="1:15" ht="15" customHeight="1" x14ac:dyDescent="0.25">
      <c r="A30" s="17" t="s">
        <v>20</v>
      </c>
      <c r="B30" s="18">
        <v>0</v>
      </c>
      <c r="C30" s="18">
        <v>24308.76</v>
      </c>
      <c r="D30" s="46"/>
      <c r="E30" s="46"/>
      <c r="F30" s="12"/>
      <c r="G30" s="12"/>
      <c r="H30" s="12"/>
      <c r="I30" s="12"/>
      <c r="J30" s="12"/>
      <c r="K30" s="12"/>
      <c r="L30" s="12"/>
      <c r="M30" s="12"/>
      <c r="N30" s="18">
        <f t="shared" si="0"/>
        <v>24308.76</v>
      </c>
      <c r="O30" s="12"/>
    </row>
    <row r="31" spans="1:15" ht="15" customHeight="1" x14ac:dyDescent="0.25">
      <c r="A31" s="17" t="s">
        <v>21</v>
      </c>
      <c r="B31" s="18">
        <v>0</v>
      </c>
      <c r="C31" s="18">
        <v>0</v>
      </c>
      <c r="D31" s="46"/>
      <c r="E31" s="46"/>
      <c r="F31" s="12"/>
      <c r="G31" s="12"/>
      <c r="H31" s="12"/>
      <c r="I31" s="12"/>
      <c r="J31" s="12"/>
      <c r="K31" s="12"/>
      <c r="L31" s="12"/>
      <c r="M31" s="12"/>
      <c r="N31" s="18">
        <f t="shared" si="0"/>
        <v>0</v>
      </c>
      <c r="O31" s="12"/>
    </row>
    <row r="32" spans="1:15" ht="15" customHeight="1" x14ac:dyDescent="0.25">
      <c r="A32" s="17" t="s">
        <v>22</v>
      </c>
      <c r="B32" s="18">
        <v>0</v>
      </c>
      <c r="C32" s="18">
        <v>996039.07</v>
      </c>
      <c r="D32" s="46"/>
      <c r="E32" s="46"/>
      <c r="F32" s="12"/>
      <c r="G32" s="12"/>
      <c r="H32" s="12"/>
      <c r="I32" s="12"/>
      <c r="J32" s="12"/>
      <c r="K32" s="12"/>
      <c r="L32" s="12"/>
      <c r="M32" s="12"/>
      <c r="N32" s="18">
        <f t="shared" si="0"/>
        <v>996039.07</v>
      </c>
      <c r="O32" s="12"/>
    </row>
    <row r="33" spans="1:15" ht="15" customHeight="1" x14ac:dyDescent="0.25">
      <c r="A33" s="17" t="s">
        <v>23</v>
      </c>
      <c r="B33" s="18">
        <v>0</v>
      </c>
      <c r="C33" s="18">
        <v>0</v>
      </c>
      <c r="D33" s="46"/>
      <c r="E33" s="46"/>
      <c r="F33" s="12"/>
      <c r="G33" s="12"/>
      <c r="H33" s="12"/>
      <c r="I33" s="12"/>
      <c r="J33" s="12"/>
      <c r="K33" s="12"/>
      <c r="L33" s="12"/>
      <c r="M33" s="12"/>
      <c r="N33" s="18">
        <f t="shared" si="0"/>
        <v>0</v>
      </c>
      <c r="O33" s="12"/>
    </row>
    <row r="34" spans="1:15" ht="15" customHeight="1" x14ac:dyDescent="0.25">
      <c r="A34" s="17" t="s">
        <v>24</v>
      </c>
      <c r="B34" s="18">
        <v>3000</v>
      </c>
      <c r="C34" s="18">
        <v>4069998.84</v>
      </c>
      <c r="D34" s="46">
        <v>1413580</v>
      </c>
      <c r="E34" s="46">
        <v>762550</v>
      </c>
      <c r="F34" s="12"/>
      <c r="G34" s="12"/>
      <c r="H34" s="12"/>
      <c r="I34" s="12"/>
      <c r="J34" s="12"/>
      <c r="K34" s="12"/>
      <c r="L34" s="12"/>
      <c r="M34" s="12"/>
      <c r="N34" s="18">
        <f t="shared" si="0"/>
        <v>6249128.8399999999</v>
      </c>
      <c r="O34" s="12"/>
    </row>
    <row r="35" spans="1:15" ht="15" customHeight="1" x14ac:dyDescent="0.25">
      <c r="A35" s="17" t="s">
        <v>25</v>
      </c>
      <c r="B35" s="18">
        <v>0</v>
      </c>
      <c r="C35" s="18">
        <v>0</v>
      </c>
      <c r="D35" s="46"/>
      <c r="E35" s="46"/>
      <c r="F35" s="12"/>
      <c r="G35" s="12"/>
      <c r="H35" s="12"/>
      <c r="I35" s="12"/>
      <c r="J35" s="12"/>
      <c r="K35" s="12"/>
      <c r="L35" s="12"/>
      <c r="M35" s="12"/>
      <c r="N35" s="18">
        <f t="shared" si="0"/>
        <v>0</v>
      </c>
      <c r="O35" s="12"/>
    </row>
    <row r="36" spans="1:15" ht="15" customHeight="1" x14ac:dyDescent="0.25">
      <c r="A36" s="17" t="s">
        <v>26</v>
      </c>
      <c r="B36" s="18">
        <v>26833.9</v>
      </c>
      <c r="C36" s="18">
        <v>144653.26</v>
      </c>
      <c r="D36" s="46">
        <v>16767.91</v>
      </c>
      <c r="E36" s="46">
        <v>96912.19</v>
      </c>
      <c r="F36" s="12"/>
      <c r="G36" s="12"/>
      <c r="H36" s="12"/>
      <c r="I36" s="12"/>
      <c r="J36" s="12"/>
      <c r="K36" s="12"/>
      <c r="L36" s="12"/>
      <c r="M36" s="12"/>
      <c r="N36" s="18">
        <f t="shared" si="0"/>
        <v>285167.26</v>
      </c>
      <c r="O36" s="12"/>
    </row>
    <row r="37" spans="1:15" ht="15" customHeight="1" x14ac:dyDescent="0.25">
      <c r="A37" s="15" t="s">
        <v>27</v>
      </c>
      <c r="B37" s="40">
        <v>0</v>
      </c>
      <c r="C37" s="16">
        <f>SUM(C38:C45)</f>
        <v>0</v>
      </c>
      <c r="D37" s="47">
        <f>SUM(D38:D45)</f>
        <v>1077859.8999999999</v>
      </c>
      <c r="E37" s="20">
        <f>SUM(E38:E45)</f>
        <v>0</v>
      </c>
      <c r="F37" s="12"/>
      <c r="G37" s="12"/>
      <c r="H37" s="12"/>
      <c r="I37" s="12"/>
      <c r="J37" s="12"/>
      <c r="K37" s="12"/>
      <c r="L37" s="12"/>
      <c r="M37" s="12"/>
      <c r="N37" s="16">
        <f t="shared" si="0"/>
        <v>1077859.8999999999</v>
      </c>
      <c r="O37" s="12"/>
    </row>
    <row r="38" spans="1:15" ht="15" customHeight="1" x14ac:dyDescent="0.25">
      <c r="A38" s="17" t="s">
        <v>28</v>
      </c>
      <c r="B38" s="18">
        <v>0</v>
      </c>
      <c r="C38" s="18">
        <v>0</v>
      </c>
      <c r="D38" s="46">
        <v>1077859.8999999999</v>
      </c>
      <c r="E38" s="12"/>
      <c r="F38" s="12"/>
      <c r="G38" s="12"/>
      <c r="H38" s="12"/>
      <c r="I38" s="12"/>
      <c r="J38" s="12"/>
      <c r="K38" s="12"/>
      <c r="L38" s="12"/>
      <c r="M38" s="12"/>
      <c r="N38" s="16">
        <f t="shared" si="0"/>
        <v>1077859.8999999999</v>
      </c>
      <c r="O38" s="12"/>
    </row>
    <row r="39" spans="1:15" ht="15" customHeight="1" x14ac:dyDescent="0.25">
      <c r="A39" s="17" t="s">
        <v>29</v>
      </c>
      <c r="B39" s="18">
        <v>0</v>
      </c>
      <c r="C39" s="18">
        <v>0</v>
      </c>
      <c r="D39" s="19">
        <v>0</v>
      </c>
      <c r="E39" s="12"/>
      <c r="F39" s="12"/>
      <c r="G39" s="12"/>
      <c r="H39" s="12"/>
      <c r="I39" s="12"/>
      <c r="J39" s="12"/>
      <c r="K39" s="12"/>
      <c r="L39" s="12"/>
      <c r="M39" s="12"/>
      <c r="N39" s="16">
        <f t="shared" si="0"/>
        <v>0</v>
      </c>
      <c r="O39" s="12"/>
    </row>
    <row r="40" spans="1:15" ht="15" customHeight="1" x14ac:dyDescent="0.25">
      <c r="A40" s="17" t="s">
        <v>30</v>
      </c>
      <c r="B40" s="18">
        <v>0</v>
      </c>
      <c r="C40" s="18">
        <v>0</v>
      </c>
      <c r="D40" s="19">
        <v>0</v>
      </c>
      <c r="E40" s="12"/>
      <c r="F40" s="12"/>
      <c r="G40" s="12"/>
      <c r="H40" s="12"/>
      <c r="I40" s="12"/>
      <c r="J40" s="12"/>
      <c r="K40" s="12"/>
      <c r="L40" s="12"/>
      <c r="M40" s="12"/>
      <c r="N40" s="16">
        <f t="shared" si="0"/>
        <v>0</v>
      </c>
      <c r="O40" s="12"/>
    </row>
    <row r="41" spans="1:15" ht="15" customHeight="1" x14ac:dyDescent="0.25">
      <c r="A41" s="17" t="s">
        <v>31</v>
      </c>
      <c r="B41" s="18">
        <v>0</v>
      </c>
      <c r="C41" s="18">
        <v>0</v>
      </c>
      <c r="D41" s="19">
        <v>0</v>
      </c>
      <c r="E41" s="12"/>
      <c r="F41" s="12"/>
      <c r="G41" s="12"/>
      <c r="H41" s="12"/>
      <c r="I41" s="12"/>
      <c r="J41" s="12"/>
      <c r="K41" s="12"/>
      <c r="L41" s="12"/>
      <c r="M41" s="12"/>
      <c r="N41" s="16">
        <f t="shared" si="0"/>
        <v>0</v>
      </c>
      <c r="O41" s="12"/>
    </row>
    <row r="42" spans="1:15" ht="15" customHeight="1" x14ac:dyDescent="0.25">
      <c r="A42" s="17" t="s">
        <v>32</v>
      </c>
      <c r="B42" s="18">
        <v>0</v>
      </c>
      <c r="C42" s="18">
        <v>0</v>
      </c>
      <c r="D42" s="19">
        <v>0</v>
      </c>
      <c r="E42" s="12"/>
      <c r="F42" s="12"/>
      <c r="G42" s="12"/>
      <c r="H42" s="12"/>
      <c r="I42" s="12"/>
      <c r="J42" s="12"/>
      <c r="K42" s="12"/>
      <c r="L42" s="12"/>
      <c r="M42" s="12"/>
      <c r="N42" s="16">
        <f t="shared" si="0"/>
        <v>0</v>
      </c>
      <c r="O42" s="12"/>
    </row>
    <row r="43" spans="1:15" ht="15" customHeight="1" x14ac:dyDescent="0.25">
      <c r="A43" s="17" t="s">
        <v>33</v>
      </c>
      <c r="B43" s="18">
        <v>0</v>
      </c>
      <c r="C43" s="18">
        <v>0</v>
      </c>
      <c r="D43" s="19">
        <v>0</v>
      </c>
      <c r="E43" s="12"/>
      <c r="F43" s="12"/>
      <c r="G43" s="12"/>
      <c r="H43" s="12"/>
      <c r="I43" s="12"/>
      <c r="J43" s="12"/>
      <c r="K43" s="12"/>
      <c r="L43" s="12"/>
      <c r="M43" s="12"/>
      <c r="N43" s="16">
        <f t="shared" si="0"/>
        <v>0</v>
      </c>
      <c r="O43" s="12"/>
    </row>
    <row r="44" spans="1:15" ht="15" customHeight="1" x14ac:dyDescent="0.25">
      <c r="A44" s="17" t="s">
        <v>34</v>
      </c>
      <c r="B44" s="18">
        <v>0</v>
      </c>
      <c r="C44" s="18">
        <v>0</v>
      </c>
      <c r="D44" s="19">
        <v>0</v>
      </c>
      <c r="E44" s="12"/>
      <c r="F44" s="12"/>
      <c r="G44" s="12"/>
      <c r="H44" s="12"/>
      <c r="I44" s="12"/>
      <c r="J44" s="12"/>
      <c r="K44" s="12"/>
      <c r="L44" s="12"/>
      <c r="M44" s="12"/>
      <c r="N44" s="16">
        <f t="shared" si="0"/>
        <v>0</v>
      </c>
      <c r="O44" s="12"/>
    </row>
    <row r="45" spans="1:15" ht="15" customHeight="1" x14ac:dyDescent="0.25">
      <c r="A45" s="17" t="s">
        <v>35</v>
      </c>
      <c r="B45" s="18">
        <v>0</v>
      </c>
      <c r="C45" s="18">
        <v>0</v>
      </c>
      <c r="D45" s="19">
        <v>0</v>
      </c>
      <c r="E45" s="12"/>
      <c r="F45" s="12"/>
      <c r="G45" s="12"/>
      <c r="H45" s="12"/>
      <c r="I45" s="12"/>
      <c r="J45" s="12"/>
      <c r="K45" s="12"/>
      <c r="L45" s="12"/>
      <c r="M45" s="12"/>
      <c r="N45" s="16">
        <f t="shared" si="0"/>
        <v>0</v>
      </c>
      <c r="O45" s="12"/>
    </row>
    <row r="46" spans="1:15" ht="15" customHeight="1" x14ac:dyDescent="0.25">
      <c r="A46" s="15" t="s">
        <v>36</v>
      </c>
      <c r="B46" s="40">
        <v>0</v>
      </c>
      <c r="C46" s="16">
        <f>SUM(C47:C52)</f>
        <v>0</v>
      </c>
      <c r="D46" s="20">
        <f>SUM(D47:D52)</f>
        <v>0</v>
      </c>
      <c r="E46" s="20">
        <f>SUM(E47:E52)</f>
        <v>0</v>
      </c>
      <c r="F46" s="12"/>
      <c r="G46" s="12"/>
      <c r="H46" s="12"/>
      <c r="I46" s="12"/>
      <c r="J46" s="12"/>
      <c r="K46" s="12"/>
      <c r="L46" s="12"/>
      <c r="M46" s="12"/>
      <c r="N46" s="16">
        <f t="shared" si="0"/>
        <v>0</v>
      </c>
      <c r="O46" s="12"/>
    </row>
    <row r="47" spans="1:15" ht="15" customHeight="1" x14ac:dyDescent="0.25">
      <c r="A47" s="17" t="s">
        <v>37</v>
      </c>
      <c r="B47" s="18">
        <v>0</v>
      </c>
      <c r="C47" s="18">
        <v>0</v>
      </c>
      <c r="D47" s="19">
        <v>0</v>
      </c>
      <c r="E47" s="12"/>
      <c r="F47" s="12"/>
      <c r="G47" s="12"/>
      <c r="H47" s="12"/>
      <c r="I47" s="12"/>
      <c r="J47" s="12"/>
      <c r="K47" s="12"/>
      <c r="L47" s="12"/>
      <c r="M47" s="12"/>
      <c r="N47" s="16">
        <f t="shared" si="0"/>
        <v>0</v>
      </c>
      <c r="O47" s="12"/>
    </row>
    <row r="48" spans="1:15" ht="15" customHeight="1" x14ac:dyDescent="0.25">
      <c r="A48" s="17" t="s">
        <v>38</v>
      </c>
      <c r="B48" s="18">
        <v>0</v>
      </c>
      <c r="C48" s="18">
        <v>0</v>
      </c>
      <c r="D48" s="19">
        <v>0</v>
      </c>
      <c r="E48" s="12"/>
      <c r="F48" s="12"/>
      <c r="G48" s="12"/>
      <c r="H48" s="12"/>
      <c r="I48" s="12"/>
      <c r="J48" s="12"/>
      <c r="K48" s="12"/>
      <c r="L48" s="12"/>
      <c r="M48" s="12"/>
      <c r="N48" s="16">
        <f t="shared" si="0"/>
        <v>0</v>
      </c>
      <c r="O48" s="12"/>
    </row>
    <row r="49" spans="1:15" ht="15" customHeight="1" x14ac:dyDescent="0.25">
      <c r="A49" s="17" t="s">
        <v>39</v>
      </c>
      <c r="B49" s="18">
        <v>0</v>
      </c>
      <c r="C49" s="18">
        <v>0</v>
      </c>
      <c r="D49" s="19">
        <v>0</v>
      </c>
      <c r="E49" s="12"/>
      <c r="F49" s="12"/>
      <c r="G49" s="12"/>
      <c r="H49" s="12"/>
      <c r="I49" s="12"/>
      <c r="J49" s="12"/>
      <c r="K49" s="12"/>
      <c r="L49" s="12"/>
      <c r="M49" s="12"/>
      <c r="N49" s="16">
        <f t="shared" si="0"/>
        <v>0</v>
      </c>
      <c r="O49" s="12"/>
    </row>
    <row r="50" spans="1:15" ht="15" customHeight="1" x14ac:dyDescent="0.25">
      <c r="A50" s="17" t="s">
        <v>40</v>
      </c>
      <c r="B50" s="18">
        <v>0</v>
      </c>
      <c r="C50" s="18">
        <v>0</v>
      </c>
      <c r="D50" s="19">
        <v>0</v>
      </c>
      <c r="E50" s="12"/>
      <c r="F50" s="12"/>
      <c r="G50" s="12"/>
      <c r="H50" s="12"/>
      <c r="I50" s="12"/>
      <c r="J50" s="12"/>
      <c r="K50" s="12"/>
      <c r="L50" s="12"/>
      <c r="M50" s="12"/>
      <c r="N50" s="16">
        <f t="shared" si="0"/>
        <v>0</v>
      </c>
      <c r="O50" s="12"/>
    </row>
    <row r="51" spans="1:15" ht="15" customHeight="1" x14ac:dyDescent="0.25">
      <c r="A51" s="17" t="s">
        <v>41</v>
      </c>
      <c r="B51" s="18">
        <v>0</v>
      </c>
      <c r="C51" s="18">
        <v>0</v>
      </c>
      <c r="D51" s="19">
        <v>0</v>
      </c>
      <c r="E51" s="12"/>
      <c r="F51" s="12"/>
      <c r="G51" s="12"/>
      <c r="H51" s="12"/>
      <c r="I51" s="12"/>
      <c r="J51" s="12"/>
      <c r="K51" s="12"/>
      <c r="L51" s="12"/>
      <c r="M51" s="12"/>
      <c r="N51" s="16">
        <f t="shared" si="0"/>
        <v>0</v>
      </c>
      <c r="O51" s="12"/>
    </row>
    <row r="52" spans="1:15" ht="15" customHeight="1" x14ac:dyDescent="0.25">
      <c r="A52" s="17" t="s">
        <v>42</v>
      </c>
      <c r="B52" s="18">
        <v>0</v>
      </c>
      <c r="C52" s="18">
        <v>0</v>
      </c>
      <c r="D52" s="19">
        <v>0</v>
      </c>
      <c r="E52" s="12"/>
      <c r="F52" s="12"/>
      <c r="G52" s="12"/>
      <c r="H52" s="12"/>
      <c r="I52" s="12"/>
      <c r="J52" s="12"/>
      <c r="K52" s="12"/>
      <c r="L52" s="12"/>
      <c r="M52" s="12"/>
      <c r="N52" s="16">
        <f t="shared" si="0"/>
        <v>0</v>
      </c>
      <c r="O52" s="12"/>
    </row>
    <row r="53" spans="1:15" ht="15" customHeight="1" x14ac:dyDescent="0.25">
      <c r="A53" s="15" t="s">
        <v>43</v>
      </c>
      <c r="B53" s="16">
        <v>185461.25</v>
      </c>
      <c r="C53" s="16">
        <f>SUM(C54:C62)</f>
        <v>7995</v>
      </c>
      <c r="D53" s="20">
        <f>SUM(D54:D62)</f>
        <v>0</v>
      </c>
      <c r="E53" s="20">
        <f>SUM(E54:E62)</f>
        <v>0</v>
      </c>
      <c r="F53" s="12"/>
      <c r="G53" s="12"/>
      <c r="H53" s="12"/>
      <c r="I53" s="12"/>
      <c r="J53" s="12"/>
      <c r="K53" s="12"/>
      <c r="L53" s="12"/>
      <c r="M53" s="12"/>
      <c r="N53" s="16">
        <f t="shared" si="0"/>
        <v>193456.25</v>
      </c>
      <c r="O53" s="12"/>
    </row>
    <row r="54" spans="1:15" ht="15" customHeight="1" x14ac:dyDescent="0.25">
      <c r="A54" s="17" t="s">
        <v>44</v>
      </c>
      <c r="B54" s="18">
        <v>185461.25</v>
      </c>
      <c r="C54" s="18">
        <v>7995</v>
      </c>
      <c r="D54" s="46"/>
      <c r="E54" s="12"/>
      <c r="F54" s="12"/>
      <c r="G54" s="12"/>
      <c r="H54" s="12"/>
      <c r="I54" s="12"/>
      <c r="J54" s="12"/>
      <c r="K54" s="12"/>
      <c r="L54" s="12"/>
      <c r="M54" s="12"/>
      <c r="N54" s="18">
        <f t="shared" si="0"/>
        <v>193456.25</v>
      </c>
      <c r="O54" s="12"/>
    </row>
    <row r="55" spans="1:15" ht="15" customHeight="1" x14ac:dyDescent="0.25">
      <c r="A55" s="17" t="s">
        <v>45</v>
      </c>
      <c r="B55" s="18">
        <v>0</v>
      </c>
      <c r="C55" s="18">
        <v>0</v>
      </c>
      <c r="D55" s="46"/>
      <c r="E55" s="12"/>
      <c r="F55" s="12"/>
      <c r="G55" s="12"/>
      <c r="H55" s="12"/>
      <c r="I55" s="12"/>
      <c r="J55" s="12"/>
      <c r="K55" s="12"/>
      <c r="L55" s="12"/>
      <c r="M55" s="12"/>
      <c r="N55" s="18">
        <f t="shared" si="0"/>
        <v>0</v>
      </c>
      <c r="O55" s="12"/>
    </row>
    <row r="56" spans="1:15" ht="15" customHeight="1" x14ac:dyDescent="0.25">
      <c r="A56" s="17" t="s">
        <v>46</v>
      </c>
      <c r="B56" s="18">
        <v>0</v>
      </c>
      <c r="C56" s="18">
        <v>0</v>
      </c>
      <c r="D56" s="46"/>
      <c r="E56" s="12"/>
      <c r="F56" s="12"/>
      <c r="G56" s="12"/>
      <c r="H56" s="12"/>
      <c r="I56" s="12"/>
      <c r="J56" s="12"/>
      <c r="K56" s="12"/>
      <c r="L56" s="12"/>
      <c r="M56" s="12"/>
      <c r="N56" s="18">
        <f t="shared" si="0"/>
        <v>0</v>
      </c>
      <c r="O56" s="12"/>
    </row>
    <row r="57" spans="1:15" ht="15" customHeight="1" x14ac:dyDescent="0.25">
      <c r="A57" s="17" t="s">
        <v>47</v>
      </c>
      <c r="B57" s="18">
        <v>0</v>
      </c>
      <c r="C57" s="18">
        <v>0</v>
      </c>
      <c r="D57" s="46"/>
      <c r="E57" s="12"/>
      <c r="F57" s="12"/>
      <c r="G57" s="12"/>
      <c r="H57" s="12"/>
      <c r="I57" s="12"/>
      <c r="J57" s="12"/>
      <c r="K57" s="12"/>
      <c r="L57" s="12"/>
      <c r="M57" s="12"/>
      <c r="N57" s="18">
        <f t="shared" si="0"/>
        <v>0</v>
      </c>
      <c r="O57" s="12"/>
    </row>
    <row r="58" spans="1:15" ht="15" customHeight="1" x14ac:dyDescent="0.25">
      <c r="A58" s="17" t="s">
        <v>48</v>
      </c>
      <c r="B58" s="18">
        <v>0</v>
      </c>
      <c r="C58" s="18">
        <v>0</v>
      </c>
      <c r="D58" s="46"/>
      <c r="E58" s="12"/>
      <c r="F58" s="12"/>
      <c r="G58" s="12"/>
      <c r="H58" s="12"/>
      <c r="I58" s="12"/>
      <c r="J58" s="12"/>
      <c r="K58" s="12"/>
      <c r="L58" s="12"/>
      <c r="M58" s="12"/>
      <c r="N58" s="18">
        <f t="shared" si="0"/>
        <v>0</v>
      </c>
      <c r="O58" s="12"/>
    </row>
    <row r="59" spans="1:15" ht="15" customHeight="1" x14ac:dyDescent="0.25">
      <c r="A59" s="17" t="s">
        <v>49</v>
      </c>
      <c r="B59" s="18">
        <v>0</v>
      </c>
      <c r="C59" s="18">
        <v>0</v>
      </c>
      <c r="D59" s="46"/>
      <c r="E59" s="12"/>
      <c r="F59" s="12"/>
      <c r="G59" s="12"/>
      <c r="H59" s="12"/>
      <c r="I59" s="12"/>
      <c r="J59" s="12"/>
      <c r="K59" s="12"/>
      <c r="L59" s="12"/>
      <c r="M59" s="12"/>
      <c r="N59" s="18">
        <f t="shared" si="0"/>
        <v>0</v>
      </c>
      <c r="O59" s="12"/>
    </row>
    <row r="60" spans="1:15" ht="15" customHeight="1" x14ac:dyDescent="0.25">
      <c r="A60" s="17" t="s">
        <v>50</v>
      </c>
      <c r="B60" s="18">
        <v>0</v>
      </c>
      <c r="C60" s="18">
        <v>0</v>
      </c>
      <c r="D60" s="46"/>
      <c r="E60" s="12"/>
      <c r="F60" s="12"/>
      <c r="G60" s="12"/>
      <c r="H60" s="12"/>
      <c r="I60" s="12"/>
      <c r="J60" s="12"/>
      <c r="K60" s="12"/>
      <c r="L60" s="12"/>
      <c r="M60" s="12"/>
      <c r="N60" s="18">
        <f t="shared" si="0"/>
        <v>0</v>
      </c>
      <c r="O60" s="12"/>
    </row>
    <row r="61" spans="1:15" ht="15" customHeight="1" x14ac:dyDescent="0.25">
      <c r="A61" s="17" t="s">
        <v>51</v>
      </c>
      <c r="B61" s="18">
        <v>0</v>
      </c>
      <c r="C61" s="18">
        <v>0</v>
      </c>
      <c r="D61" s="46"/>
      <c r="E61" s="12"/>
      <c r="F61" s="12"/>
      <c r="G61" s="12"/>
      <c r="H61" s="12"/>
      <c r="I61" s="12"/>
      <c r="J61" s="12"/>
      <c r="K61" s="12"/>
      <c r="L61" s="12"/>
      <c r="M61" s="12"/>
      <c r="N61" s="18">
        <f t="shared" si="0"/>
        <v>0</v>
      </c>
      <c r="O61" s="12"/>
    </row>
    <row r="62" spans="1:15" ht="15" customHeight="1" x14ac:dyDescent="0.25">
      <c r="A62" s="17" t="s">
        <v>52</v>
      </c>
      <c r="B62" s="18">
        <v>0</v>
      </c>
      <c r="C62" s="18">
        <v>0</v>
      </c>
      <c r="D62" s="46"/>
      <c r="E62" s="12"/>
      <c r="F62" s="12"/>
      <c r="G62" s="12"/>
      <c r="H62" s="12"/>
      <c r="I62" s="12"/>
      <c r="J62" s="12"/>
      <c r="K62" s="12"/>
      <c r="L62" s="12"/>
      <c r="M62" s="12"/>
      <c r="N62" s="18">
        <f t="shared" si="0"/>
        <v>0</v>
      </c>
      <c r="O62" s="12"/>
    </row>
    <row r="63" spans="1:15" ht="15" customHeight="1" x14ac:dyDescent="0.25">
      <c r="A63" s="15" t="s">
        <v>53</v>
      </c>
      <c r="B63" s="40">
        <v>0</v>
      </c>
      <c r="C63" s="16">
        <f>SUM(C64:C70)</f>
        <v>0</v>
      </c>
      <c r="D63" s="20">
        <f>SUM(D64:D70)</f>
        <v>0</v>
      </c>
      <c r="E63" s="20">
        <f>SUM(E64:E70)</f>
        <v>0</v>
      </c>
      <c r="F63" s="12"/>
      <c r="G63" s="12"/>
      <c r="H63" s="12"/>
      <c r="I63" s="12"/>
      <c r="J63" s="12"/>
      <c r="K63" s="12"/>
      <c r="L63" s="12"/>
      <c r="M63" s="12"/>
      <c r="N63" s="16">
        <f t="shared" si="0"/>
        <v>0</v>
      </c>
      <c r="O63" s="12"/>
    </row>
    <row r="64" spans="1:15" ht="15" customHeight="1" x14ac:dyDescent="0.25">
      <c r="A64" s="17" t="s">
        <v>54</v>
      </c>
      <c r="B64" s="18">
        <v>0</v>
      </c>
      <c r="C64" s="18">
        <v>0</v>
      </c>
      <c r="D64" s="19"/>
      <c r="E64" s="12"/>
      <c r="F64" s="12"/>
      <c r="G64" s="12"/>
      <c r="H64" s="12"/>
      <c r="I64" s="12"/>
      <c r="J64" s="12"/>
      <c r="K64" s="12"/>
      <c r="L64" s="12"/>
      <c r="M64" s="12"/>
      <c r="N64" s="18">
        <f t="shared" si="0"/>
        <v>0</v>
      </c>
      <c r="O64" s="12"/>
    </row>
    <row r="65" spans="1:17" ht="15" customHeight="1" x14ac:dyDescent="0.25">
      <c r="A65" s="17" t="s">
        <v>55</v>
      </c>
      <c r="B65" s="18">
        <v>0</v>
      </c>
      <c r="C65" s="18">
        <v>0</v>
      </c>
      <c r="D65" s="19"/>
      <c r="E65" s="12"/>
      <c r="F65" s="12"/>
      <c r="G65" s="12"/>
      <c r="H65" s="12"/>
      <c r="I65" s="12"/>
      <c r="J65" s="12"/>
      <c r="K65" s="12"/>
      <c r="L65" s="12"/>
      <c r="M65" s="12"/>
      <c r="N65" s="18">
        <f t="shared" si="0"/>
        <v>0</v>
      </c>
      <c r="O65" s="12"/>
    </row>
    <row r="66" spans="1:17" ht="15" customHeight="1" x14ac:dyDescent="0.25">
      <c r="A66" s="17" t="s">
        <v>56</v>
      </c>
      <c r="B66" s="18">
        <v>0</v>
      </c>
      <c r="C66" s="18">
        <v>0</v>
      </c>
      <c r="D66" s="19"/>
      <c r="E66" s="12"/>
      <c r="F66" s="12"/>
      <c r="G66" s="12"/>
      <c r="H66" s="12"/>
      <c r="I66" s="12"/>
      <c r="J66" s="12"/>
      <c r="K66" s="12"/>
      <c r="L66" s="12"/>
      <c r="M66" s="12"/>
      <c r="N66" s="18">
        <f t="shared" si="0"/>
        <v>0</v>
      </c>
      <c r="O66" s="12"/>
    </row>
    <row r="67" spans="1:17" ht="15" customHeight="1" x14ac:dyDescent="0.25">
      <c r="A67" s="17" t="s">
        <v>80</v>
      </c>
      <c r="B67" s="18">
        <v>0</v>
      </c>
      <c r="C67" s="18">
        <v>0</v>
      </c>
      <c r="D67" s="19"/>
      <c r="E67" s="12"/>
      <c r="F67" s="12"/>
      <c r="G67" s="12"/>
      <c r="H67" s="12"/>
      <c r="I67" s="12"/>
      <c r="J67" s="12"/>
      <c r="K67" s="12"/>
      <c r="L67" s="12"/>
      <c r="M67" s="12"/>
      <c r="N67" s="18">
        <f t="shared" si="0"/>
        <v>0</v>
      </c>
      <c r="O67" s="12"/>
    </row>
    <row r="68" spans="1:17" ht="15" customHeight="1" x14ac:dyDescent="0.25">
      <c r="A68" s="15" t="s">
        <v>57</v>
      </c>
      <c r="B68" s="40">
        <v>0</v>
      </c>
      <c r="C68" s="16">
        <f>SUM(C69:C70)</f>
        <v>0</v>
      </c>
      <c r="D68" s="20">
        <f>SUM(D69:D70)</f>
        <v>0</v>
      </c>
      <c r="E68" s="20">
        <f>SUM(E69:E70)</f>
        <v>0</v>
      </c>
      <c r="F68" s="12"/>
      <c r="G68" s="12"/>
      <c r="H68" s="12"/>
      <c r="I68" s="12"/>
      <c r="J68" s="12"/>
      <c r="K68" s="12"/>
      <c r="L68" s="12"/>
      <c r="M68" s="12"/>
      <c r="N68" s="16">
        <f t="shared" si="0"/>
        <v>0</v>
      </c>
      <c r="O68" s="12"/>
    </row>
    <row r="69" spans="1:17" ht="15" customHeight="1" x14ac:dyDescent="0.25">
      <c r="A69" s="17" t="s">
        <v>58</v>
      </c>
      <c r="B69" s="21">
        <v>0</v>
      </c>
      <c r="C69" s="18">
        <v>0</v>
      </c>
      <c r="D69" s="19"/>
      <c r="E69" s="12"/>
      <c r="F69" s="12"/>
      <c r="G69" s="12"/>
      <c r="H69" s="12"/>
      <c r="I69" s="12"/>
      <c r="J69" s="12"/>
      <c r="K69" s="12"/>
      <c r="L69" s="12"/>
      <c r="M69" s="12"/>
      <c r="N69" s="18">
        <f t="shared" si="0"/>
        <v>0</v>
      </c>
      <c r="O69" s="12"/>
    </row>
    <row r="70" spans="1:17" ht="15" customHeight="1" x14ac:dyDescent="0.25">
      <c r="A70" s="17" t="s">
        <v>59</v>
      </c>
      <c r="B70" s="21">
        <v>0</v>
      </c>
      <c r="C70" s="18">
        <v>0</v>
      </c>
      <c r="D70" s="19"/>
      <c r="E70" s="12"/>
      <c r="F70" s="12"/>
      <c r="G70" s="12"/>
      <c r="H70" s="12"/>
      <c r="I70" s="12"/>
      <c r="J70" s="12"/>
      <c r="K70" s="12"/>
      <c r="L70" s="12"/>
      <c r="M70" s="12"/>
      <c r="N70" s="18">
        <f t="shared" si="0"/>
        <v>0</v>
      </c>
      <c r="O70" s="12"/>
    </row>
    <row r="71" spans="1:17" ht="15" customHeight="1" x14ac:dyDescent="0.25">
      <c r="A71" s="15" t="s">
        <v>60</v>
      </c>
      <c r="B71" s="40">
        <v>0</v>
      </c>
      <c r="C71" s="16">
        <f>SUM(C72:C74)</f>
        <v>0</v>
      </c>
      <c r="D71" s="20">
        <f>SUM(D72:D74)</f>
        <v>0</v>
      </c>
      <c r="E71" s="20">
        <f>SUM(E72:E74)</f>
        <v>0</v>
      </c>
      <c r="F71" s="12"/>
      <c r="G71" s="12"/>
      <c r="H71" s="12"/>
      <c r="I71" s="12"/>
      <c r="J71" s="12"/>
      <c r="K71" s="12"/>
      <c r="L71" s="12"/>
      <c r="M71" s="12"/>
      <c r="N71" s="16">
        <f t="shared" si="0"/>
        <v>0</v>
      </c>
      <c r="O71" s="12"/>
    </row>
    <row r="72" spans="1:17" ht="15" customHeight="1" x14ac:dyDescent="0.25">
      <c r="A72" s="17" t="s">
        <v>61</v>
      </c>
      <c r="B72" s="19">
        <v>0</v>
      </c>
      <c r="C72" s="12"/>
      <c r="D72" s="46"/>
      <c r="E72" s="12"/>
      <c r="F72" s="12"/>
      <c r="G72" s="12"/>
      <c r="H72" s="12"/>
      <c r="I72" s="12"/>
      <c r="J72" s="12"/>
      <c r="K72" s="12"/>
      <c r="L72" s="12"/>
      <c r="M72" s="12"/>
      <c r="N72" s="16">
        <f t="shared" si="0"/>
        <v>0</v>
      </c>
      <c r="O72" s="12"/>
    </row>
    <row r="73" spans="1:17" ht="15" customHeight="1" x14ac:dyDescent="0.25">
      <c r="A73" s="17" t="s">
        <v>62</v>
      </c>
      <c r="B73" s="19">
        <v>0</v>
      </c>
      <c r="C73" s="12"/>
      <c r="D73" s="46"/>
      <c r="E73" s="12"/>
      <c r="F73" s="12"/>
      <c r="G73" s="12"/>
      <c r="H73" s="12"/>
      <c r="I73" s="12"/>
      <c r="J73" s="12"/>
      <c r="K73" s="12"/>
      <c r="L73" s="12"/>
      <c r="M73" s="12"/>
      <c r="N73" s="16">
        <f t="shared" si="0"/>
        <v>0</v>
      </c>
      <c r="O73" s="12"/>
    </row>
    <row r="74" spans="1:17" ht="15" customHeight="1" x14ac:dyDescent="0.25">
      <c r="A74" s="17" t="s">
        <v>63</v>
      </c>
      <c r="B74" s="21">
        <v>0</v>
      </c>
      <c r="C74" s="12"/>
      <c r="D74" s="46"/>
      <c r="E74" s="12"/>
      <c r="F74" s="12"/>
      <c r="G74" s="12"/>
      <c r="H74" s="12"/>
      <c r="I74" s="12"/>
      <c r="J74" s="12"/>
      <c r="K74" s="12"/>
      <c r="L74" s="12"/>
      <c r="M74" s="12"/>
      <c r="N74" s="16">
        <f t="shared" si="0"/>
        <v>0</v>
      </c>
      <c r="O74" s="12"/>
    </row>
    <row r="75" spans="1:17" ht="15" customHeight="1" x14ac:dyDescent="0.25">
      <c r="A75" s="15" t="s">
        <v>66</v>
      </c>
      <c r="B75" s="22">
        <v>18406877.829999998</v>
      </c>
      <c r="C75" s="16">
        <f>C76</f>
        <v>22327933.600000001</v>
      </c>
      <c r="D75" s="47">
        <f>D76</f>
        <v>43738822</v>
      </c>
      <c r="E75" s="20">
        <f>E76</f>
        <v>0</v>
      </c>
      <c r="F75" s="12"/>
      <c r="G75" s="12"/>
      <c r="H75" s="12"/>
      <c r="I75" s="12"/>
      <c r="J75" s="12"/>
      <c r="K75" s="12"/>
      <c r="L75" s="12"/>
      <c r="M75" s="12"/>
      <c r="N75" s="16">
        <v>0</v>
      </c>
      <c r="O75" s="12"/>
    </row>
    <row r="76" spans="1:17" ht="15" customHeight="1" x14ac:dyDescent="0.25">
      <c r="A76" s="15" t="s">
        <v>67</v>
      </c>
      <c r="B76" s="22">
        <v>18406877.829999998</v>
      </c>
      <c r="C76" s="16">
        <f>SUM(C77:C78)</f>
        <v>22327933.600000001</v>
      </c>
      <c r="D76" s="47">
        <f>SUM(D77:D78)</f>
        <v>43738822</v>
      </c>
      <c r="E76" s="20">
        <f>SUM(E77:E78)</f>
        <v>0</v>
      </c>
      <c r="F76" s="12"/>
      <c r="G76" s="12"/>
      <c r="H76" s="12"/>
      <c r="I76" s="12"/>
      <c r="J76" s="12"/>
      <c r="K76" s="12"/>
      <c r="L76" s="12"/>
      <c r="M76" s="12"/>
      <c r="N76" s="16">
        <v>0</v>
      </c>
      <c r="O76" s="12"/>
    </row>
    <row r="77" spans="1:17" ht="15" customHeight="1" x14ac:dyDescent="0.25">
      <c r="A77" s="17" t="s">
        <v>68</v>
      </c>
      <c r="B77" s="23">
        <v>18406877.829999998</v>
      </c>
      <c r="C77" s="12">
        <v>22327933.600000001</v>
      </c>
      <c r="D77" s="46">
        <v>43738822</v>
      </c>
      <c r="E77" s="12"/>
      <c r="F77" s="12"/>
      <c r="G77" s="12"/>
      <c r="H77" s="12"/>
      <c r="I77" s="12"/>
      <c r="J77" s="12"/>
      <c r="K77" s="12"/>
      <c r="L77" s="12"/>
      <c r="M77" s="12"/>
      <c r="N77" s="18">
        <v>0</v>
      </c>
      <c r="O77" s="12"/>
    </row>
    <row r="78" spans="1:17" ht="15" customHeight="1" x14ac:dyDescent="0.25">
      <c r="A78" s="17" t="s">
        <v>69</v>
      </c>
      <c r="B78" s="19">
        <v>0</v>
      </c>
      <c r="C78" s="12"/>
      <c r="D78" s="46"/>
      <c r="E78" s="12"/>
      <c r="F78" s="12"/>
      <c r="G78" s="12"/>
      <c r="H78" s="12"/>
      <c r="I78" s="12"/>
      <c r="J78" s="12"/>
      <c r="K78" s="12"/>
      <c r="L78" s="12"/>
      <c r="M78" s="12"/>
      <c r="N78" s="18">
        <f t="shared" ref="N78:N83" si="1">SUM(B78:M78)</f>
        <v>0</v>
      </c>
      <c r="O78" s="12"/>
      <c r="P78" s="43"/>
    </row>
    <row r="79" spans="1:17" ht="15" customHeight="1" x14ac:dyDescent="0.25">
      <c r="A79" s="15" t="s">
        <v>70</v>
      </c>
      <c r="B79" s="16">
        <v>23000000</v>
      </c>
      <c r="C79" s="16">
        <f>SUM(C80:C81)</f>
        <v>0</v>
      </c>
      <c r="D79" s="47">
        <f>SUM(D80:D81)</f>
        <v>23951961.530000001</v>
      </c>
      <c r="E79" s="47">
        <f>SUM(E80:E81)</f>
        <v>20000000</v>
      </c>
      <c r="F79" s="12"/>
      <c r="G79" s="12"/>
      <c r="H79" s="12"/>
      <c r="I79" s="12"/>
      <c r="J79" s="12"/>
      <c r="K79" s="12"/>
      <c r="L79" s="12"/>
      <c r="M79" s="12"/>
      <c r="N79" s="16">
        <f t="shared" si="1"/>
        <v>66951961.530000001</v>
      </c>
      <c r="O79" s="12"/>
      <c r="P79" s="43"/>
      <c r="Q79" s="41"/>
    </row>
    <row r="80" spans="1:17" ht="15" customHeight="1" x14ac:dyDescent="0.25">
      <c r="A80" s="17" t="s">
        <v>71</v>
      </c>
      <c r="B80" s="18">
        <v>23000000</v>
      </c>
      <c r="C80" s="23">
        <v>0</v>
      </c>
      <c r="D80" s="46">
        <v>23951961.530000001</v>
      </c>
      <c r="E80" s="46">
        <v>20000000</v>
      </c>
      <c r="F80" s="12"/>
      <c r="G80" s="12"/>
      <c r="H80" s="12"/>
      <c r="I80" s="12"/>
      <c r="J80" s="12"/>
      <c r="K80" s="12"/>
      <c r="L80" s="12"/>
      <c r="M80" s="12"/>
      <c r="N80" s="18">
        <f t="shared" si="1"/>
        <v>66951961.530000001</v>
      </c>
      <c r="O80" s="12"/>
    </row>
    <row r="81" spans="1:17" ht="15" customHeight="1" x14ac:dyDescent="0.25">
      <c r="A81" s="17" t="s">
        <v>72</v>
      </c>
      <c r="B81" s="19">
        <v>0</v>
      </c>
      <c r="C81" s="12"/>
      <c r="D81" s="46"/>
      <c r="E81" s="12"/>
      <c r="F81" s="12"/>
      <c r="G81" s="12"/>
      <c r="H81" s="12"/>
      <c r="I81" s="12"/>
      <c r="J81" s="12"/>
      <c r="K81" s="12"/>
      <c r="L81" s="12"/>
      <c r="M81" s="12"/>
      <c r="N81" s="18">
        <f t="shared" si="1"/>
        <v>0</v>
      </c>
      <c r="O81" s="12"/>
      <c r="P81" s="41"/>
    </row>
    <row r="82" spans="1:17" ht="15" customHeight="1" x14ac:dyDescent="0.25">
      <c r="A82" s="15" t="s">
        <v>73</v>
      </c>
      <c r="B82" s="20">
        <v>0</v>
      </c>
      <c r="C82" s="16">
        <f>SUM(C83)</f>
        <v>0</v>
      </c>
      <c r="D82" s="20">
        <f>SUM(D83)</f>
        <v>0</v>
      </c>
      <c r="E82" s="20">
        <f>SUM(E83)</f>
        <v>0</v>
      </c>
      <c r="F82" s="12"/>
      <c r="G82" s="12"/>
      <c r="H82" s="12"/>
      <c r="I82" s="12"/>
      <c r="J82" s="12"/>
      <c r="K82" s="12"/>
      <c r="L82" s="12"/>
      <c r="M82" s="12"/>
      <c r="N82" s="16">
        <f t="shared" si="1"/>
        <v>0</v>
      </c>
      <c r="O82" s="12"/>
      <c r="P82" s="42"/>
    </row>
    <row r="83" spans="1:17" ht="15" customHeight="1" x14ac:dyDescent="0.25">
      <c r="A83" s="17" t="s">
        <v>74</v>
      </c>
      <c r="B83" s="19">
        <v>0</v>
      </c>
      <c r="C83" s="12"/>
      <c r="D83" s="46"/>
      <c r="E83" s="12"/>
      <c r="F83" s="12"/>
      <c r="G83" s="12"/>
      <c r="H83" s="12"/>
      <c r="I83" s="12"/>
      <c r="J83" s="12"/>
      <c r="K83" s="12"/>
      <c r="L83" s="12"/>
      <c r="M83" s="12"/>
      <c r="N83" s="18">
        <f t="shared" si="1"/>
        <v>0</v>
      </c>
      <c r="O83" s="12"/>
    </row>
    <row r="84" spans="1:17" ht="15" customHeight="1" x14ac:dyDescent="0.25">
      <c r="A84" s="29" t="s">
        <v>64</v>
      </c>
      <c r="B84" s="24">
        <v>150453643.90000001</v>
      </c>
      <c r="C84" s="24">
        <f>C11+C17+C27+C37+C46+C53+C63+C68+C71+C82+C75</f>
        <v>142330062.06</v>
      </c>
      <c r="D84" s="24">
        <f>D11+D17+D27+D37+D46+D53+D63+D68+D71+D82+D75+D80</f>
        <v>312899466.25999999</v>
      </c>
      <c r="E84" s="24">
        <f>E11+E17+E27+E37+E46+E53+E63+E68+E71+E82+E75+E80</f>
        <v>178433858.25999999</v>
      </c>
      <c r="F84" s="24"/>
      <c r="G84" s="24"/>
      <c r="H84" s="24"/>
      <c r="I84" s="24"/>
      <c r="J84" s="24"/>
      <c r="K84" s="24"/>
      <c r="L84" s="24"/>
      <c r="M84" s="24"/>
      <c r="N84" s="24">
        <f>N11+N17+N27+N53+N80+N37</f>
        <v>699643397.04999995</v>
      </c>
      <c r="O84" s="12"/>
      <c r="P84" s="42"/>
    </row>
    <row r="85" spans="1:17" ht="15" customHeight="1" x14ac:dyDescent="0.25">
      <c r="A85" s="37" t="s">
        <v>102</v>
      </c>
      <c r="B85" s="18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Q85" s="1"/>
    </row>
    <row r="86" spans="1:17" ht="15" customHeigh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</row>
    <row r="87" spans="1:17" ht="15" customHeight="1" x14ac:dyDescent="0.25">
      <c r="A87" s="25" t="s">
        <v>95</v>
      </c>
      <c r="B87" s="51" t="s">
        <v>95</v>
      </c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19"/>
    </row>
    <row r="88" spans="1:17" ht="15" customHeight="1" x14ac:dyDescent="0.25">
      <c r="A88" s="26"/>
      <c r="B88" s="12"/>
      <c r="C88" s="12"/>
      <c r="D88" s="12"/>
      <c r="E88" s="12"/>
      <c r="F88" s="27"/>
      <c r="G88" s="27"/>
      <c r="H88" s="27"/>
      <c r="I88" s="27"/>
      <c r="J88" s="27"/>
      <c r="K88" s="27"/>
      <c r="L88" s="27"/>
      <c r="M88" s="27"/>
      <c r="N88" s="12"/>
      <c r="O88" s="18"/>
      <c r="P88" s="1"/>
    </row>
    <row r="89" spans="1:17" ht="15" customHeight="1" x14ac:dyDescent="0.25">
      <c r="A89" s="26"/>
      <c r="B89" s="12"/>
      <c r="C89" s="12"/>
      <c r="D89" s="12"/>
      <c r="E89" s="12"/>
      <c r="F89" s="27"/>
      <c r="G89" s="27"/>
      <c r="H89" s="27"/>
      <c r="I89" s="27"/>
      <c r="J89" s="27"/>
      <c r="K89" s="27"/>
      <c r="L89" s="27"/>
      <c r="M89" s="27"/>
      <c r="N89" s="12"/>
      <c r="O89" s="12"/>
    </row>
    <row r="90" spans="1:17" ht="15" customHeight="1" x14ac:dyDescent="0.25">
      <c r="A90" s="50" t="s">
        <v>97</v>
      </c>
      <c r="B90" s="63" t="s">
        <v>101</v>
      </c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12"/>
    </row>
    <row r="91" spans="1:17" ht="15" customHeight="1" x14ac:dyDescent="0.25">
      <c r="A91" s="28" t="s">
        <v>98</v>
      </c>
      <c r="B91" s="62" t="s">
        <v>99</v>
      </c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12"/>
    </row>
    <row r="92" spans="1:17" ht="15" customHeight="1" x14ac:dyDescent="0.25">
      <c r="C92" s="60"/>
      <c r="D92" s="60"/>
      <c r="E92" s="60"/>
      <c r="F92" s="60"/>
      <c r="G92" s="60"/>
      <c r="H92" s="60"/>
      <c r="I92" s="60"/>
      <c r="J92" s="60"/>
    </row>
    <row r="93" spans="1:17" ht="15" customHeight="1" x14ac:dyDescent="0.25">
      <c r="B93" s="1"/>
      <c r="C93" s="44"/>
      <c r="D93" s="44"/>
      <c r="E93" s="44"/>
      <c r="F93" s="7"/>
      <c r="G93" s="7"/>
      <c r="H93" s="7"/>
      <c r="I93" s="7"/>
      <c r="J93" s="7"/>
    </row>
    <row r="94" spans="1:17" ht="15" customHeight="1" x14ac:dyDescent="0.25">
      <c r="A94" s="9"/>
      <c r="C94" s="61"/>
      <c r="D94" s="61"/>
      <c r="E94" s="61"/>
      <c r="F94" s="60"/>
      <c r="G94" s="60"/>
      <c r="H94" s="60"/>
      <c r="I94" s="60"/>
      <c r="J94" s="60"/>
      <c r="K94" s="60"/>
      <c r="L94" s="60"/>
      <c r="M94" s="60"/>
    </row>
  </sheetData>
  <mergeCells count="13">
    <mergeCell ref="C92:J92"/>
    <mergeCell ref="C94:E94"/>
    <mergeCell ref="F94:M94"/>
    <mergeCell ref="B91:N91"/>
    <mergeCell ref="B90:N90"/>
    <mergeCell ref="B87:N87"/>
    <mergeCell ref="A2:N2"/>
    <mergeCell ref="A3:N3"/>
    <mergeCell ref="A4:N4"/>
    <mergeCell ref="A5:N5"/>
    <mergeCell ref="A6:N6"/>
    <mergeCell ref="A8:A9"/>
    <mergeCell ref="B8:N8"/>
  </mergeCells>
  <printOptions horizontalCentered="1" verticalCentered="1"/>
  <pageMargins left="0.31496062992125984" right="0.31496062992125984" top="0" bottom="0" header="0.31496062992125984" footer="0"/>
  <pageSetup scale="53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CFADA-A69A-4BD9-BDB3-CCED5AA6BC76}">
  <sheetPr>
    <pageSetUpPr fitToPage="1"/>
  </sheetPr>
  <dimension ref="A3:R96"/>
  <sheetViews>
    <sheetView tabSelected="1" topLeftCell="A19" zoomScaleNormal="100" workbookViewId="0">
      <selection activeCell="B46" sqref="B46"/>
    </sheetView>
  </sheetViews>
  <sheetFormatPr baseColWidth="10" defaultColWidth="11.42578125" defaultRowHeight="15" customHeight="1" x14ac:dyDescent="0.25"/>
  <cols>
    <col min="1" max="1" width="96.5703125" customWidth="1"/>
    <col min="2" max="2" width="17.5703125" customWidth="1"/>
    <col min="3" max="3" width="16.42578125" customWidth="1"/>
    <col min="4" max="4" width="16.85546875" customWidth="1"/>
    <col min="5" max="6" width="13" bestFit="1" customWidth="1"/>
    <col min="7" max="7" width="14.7109375" customWidth="1"/>
    <col min="8" max="8" width="6.28515625" hidden="1" customWidth="1"/>
    <col min="9" max="9" width="5.7109375" hidden="1" customWidth="1"/>
    <col min="10" max="10" width="5.140625" hidden="1" customWidth="1"/>
    <col min="11" max="11" width="7.85546875" hidden="1" customWidth="1"/>
    <col min="12" max="12" width="11.42578125" hidden="1" customWidth="1"/>
    <col min="13" max="13" width="8.140625" hidden="1" customWidth="1"/>
    <col min="14" max="14" width="11.5703125" hidden="1" customWidth="1"/>
    <col min="15" max="15" width="10.28515625" hidden="1" customWidth="1"/>
    <col min="16" max="16" width="13" bestFit="1" customWidth="1"/>
    <col min="17" max="17" width="12.5703125" bestFit="1" customWidth="1"/>
  </cols>
  <sheetData>
    <row r="3" spans="1:18" ht="19.5" customHeight="1" x14ac:dyDescent="0.25">
      <c r="A3" s="64" t="s">
        <v>79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1:18" ht="21" customHeight="1" x14ac:dyDescent="0.25">
      <c r="A4" s="66" t="s">
        <v>78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8" ht="15" customHeight="1" x14ac:dyDescent="0.25">
      <c r="A5" s="67" t="s">
        <v>81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8" ht="15" customHeight="1" x14ac:dyDescent="0.25">
      <c r="A6" s="68" t="s">
        <v>100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1:18" ht="15" customHeight="1" x14ac:dyDescent="0.25">
      <c r="A7" s="68" t="s">
        <v>75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</row>
    <row r="8" spans="1:18" ht="8.25" customHeight="1" x14ac:dyDescent="0.25"/>
    <row r="9" spans="1:18" ht="15" customHeight="1" x14ac:dyDescent="0.25">
      <c r="A9" s="70" t="s">
        <v>65</v>
      </c>
      <c r="B9" s="71" t="s">
        <v>77</v>
      </c>
      <c r="C9" s="71" t="s">
        <v>76</v>
      </c>
      <c r="D9" s="73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5"/>
    </row>
    <row r="10" spans="1:18" ht="52.5" customHeight="1" x14ac:dyDescent="0.25">
      <c r="A10" s="70"/>
      <c r="B10" s="72"/>
      <c r="C10" s="72"/>
      <c r="D10" s="48" t="s">
        <v>82</v>
      </c>
      <c r="E10" s="48" t="s">
        <v>83</v>
      </c>
      <c r="F10" s="48" t="s">
        <v>84</v>
      </c>
      <c r="G10" s="48" t="s">
        <v>85</v>
      </c>
      <c r="H10" s="3" t="s">
        <v>86</v>
      </c>
      <c r="I10" s="2" t="s">
        <v>87</v>
      </c>
      <c r="J10" s="3" t="s">
        <v>88</v>
      </c>
      <c r="K10" s="2" t="s">
        <v>89</v>
      </c>
      <c r="L10" s="2" t="s">
        <v>90</v>
      </c>
      <c r="M10" s="2" t="s">
        <v>91</v>
      </c>
      <c r="N10" s="2" t="s">
        <v>92</v>
      </c>
      <c r="O10" s="3" t="s">
        <v>93</v>
      </c>
      <c r="P10" s="48" t="s">
        <v>94</v>
      </c>
    </row>
    <row r="11" spans="1:18" ht="15" customHeight="1" x14ac:dyDescent="0.25">
      <c r="A11" s="14" t="s">
        <v>0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8" ht="15" customHeight="1" x14ac:dyDescent="0.25">
      <c r="A12" s="15" t="s">
        <v>1</v>
      </c>
      <c r="B12" s="22">
        <v>867179024</v>
      </c>
      <c r="C12" s="16">
        <v>867179024</v>
      </c>
      <c r="D12" s="16">
        <v>66586809.789999999</v>
      </c>
      <c r="E12" s="22">
        <f>'Ejecucion '!C11</f>
        <v>71623559.459999993</v>
      </c>
      <c r="F12" s="22">
        <f>'Ejecucion '!D11</f>
        <v>89117849.109999999</v>
      </c>
      <c r="G12" s="22">
        <f>'Ejecucion '!E11</f>
        <v>131512572.69</v>
      </c>
      <c r="H12" s="12"/>
      <c r="I12" s="12"/>
      <c r="J12" s="12"/>
      <c r="K12" s="12"/>
      <c r="L12" s="12"/>
      <c r="M12" s="12"/>
      <c r="N12" s="12"/>
      <c r="O12" s="12"/>
      <c r="P12" s="16">
        <f>SUM(D12:G12)</f>
        <v>358840791.05000001</v>
      </c>
      <c r="Q12" s="1"/>
    </row>
    <row r="13" spans="1:18" ht="15" customHeight="1" x14ac:dyDescent="0.25">
      <c r="A13" s="17" t="s">
        <v>2</v>
      </c>
      <c r="B13" s="30">
        <v>657905024</v>
      </c>
      <c r="C13" s="30">
        <v>657905024</v>
      </c>
      <c r="D13" s="18">
        <v>61548732.240000002</v>
      </c>
      <c r="E13" s="23">
        <f>'Ejecucion '!C12</f>
        <v>66654812.639999993</v>
      </c>
      <c r="F13" s="23">
        <f>'Ejecucion '!D12</f>
        <v>74298195.570000008</v>
      </c>
      <c r="G13" s="23">
        <f>'Ejecucion '!E12</f>
        <v>65178734.230000004</v>
      </c>
      <c r="H13" s="18"/>
      <c r="I13" s="18"/>
      <c r="J13" s="18"/>
      <c r="K13" s="18"/>
      <c r="L13" s="18"/>
      <c r="M13" s="18"/>
      <c r="N13" s="18"/>
      <c r="O13" s="18"/>
      <c r="P13" s="16">
        <f t="shared" ref="P13:P75" si="0">SUM(D13:G13)</f>
        <v>267680474.68000001</v>
      </c>
    </row>
    <row r="14" spans="1:18" ht="15" customHeight="1" x14ac:dyDescent="0.25">
      <c r="A14" s="17" t="s">
        <v>3</v>
      </c>
      <c r="B14" s="30">
        <v>124350000</v>
      </c>
      <c r="C14" s="30">
        <v>124350000</v>
      </c>
      <c r="D14" s="23">
        <v>5038077.55</v>
      </c>
      <c r="E14" s="23">
        <f>'Ejecucion '!C13</f>
        <v>4968746.82</v>
      </c>
      <c r="F14" s="23">
        <f>'Ejecucion '!D13</f>
        <v>5121610.6900000004</v>
      </c>
      <c r="G14" s="23">
        <f>'Ejecucion '!E13</f>
        <v>56635795.609999999</v>
      </c>
      <c r="H14" s="12"/>
      <c r="I14" s="12"/>
      <c r="J14" s="12"/>
      <c r="K14" s="12"/>
      <c r="L14" s="12"/>
      <c r="M14" s="12"/>
      <c r="N14" s="12"/>
      <c r="O14" s="12"/>
      <c r="P14" s="16">
        <f t="shared" si="0"/>
        <v>71764230.670000002</v>
      </c>
      <c r="R14" s="10"/>
    </row>
    <row r="15" spans="1:18" ht="15" customHeight="1" x14ac:dyDescent="0.25">
      <c r="A15" s="17" t="s">
        <v>4</v>
      </c>
      <c r="B15" s="23">
        <v>0</v>
      </c>
      <c r="C15" s="23">
        <v>0</v>
      </c>
      <c r="D15" s="12"/>
      <c r="E15" s="23">
        <f>'Ejecucion '!C14</f>
        <v>0</v>
      </c>
      <c r="F15" s="23">
        <f>'Ejecucion '!D14</f>
        <v>0</v>
      </c>
      <c r="G15" s="23">
        <f>'Ejecucion '!E14</f>
        <v>0</v>
      </c>
      <c r="H15" s="12"/>
      <c r="I15" s="12"/>
      <c r="J15" s="12"/>
      <c r="K15" s="12"/>
      <c r="L15" s="12"/>
      <c r="M15" s="12"/>
      <c r="N15" s="12"/>
      <c r="O15" s="12"/>
      <c r="P15" s="16">
        <f t="shared" si="0"/>
        <v>0</v>
      </c>
    </row>
    <row r="16" spans="1:18" ht="15" customHeight="1" x14ac:dyDescent="0.25">
      <c r="A16" s="17" t="s">
        <v>5</v>
      </c>
      <c r="B16" s="23">
        <v>0</v>
      </c>
      <c r="C16" s="23">
        <v>0</v>
      </c>
      <c r="D16" s="12"/>
      <c r="E16" s="23">
        <f>'Ejecucion '!C15</f>
        <v>0</v>
      </c>
      <c r="F16" s="23">
        <f>'Ejecucion '!D15</f>
        <v>0</v>
      </c>
      <c r="G16" s="23">
        <f>'Ejecucion '!E15</f>
        <v>0</v>
      </c>
      <c r="H16" s="12"/>
      <c r="I16" s="12"/>
      <c r="J16" s="12"/>
      <c r="K16" s="12"/>
      <c r="L16" s="12"/>
      <c r="M16" s="12"/>
      <c r="N16" s="12"/>
      <c r="O16" s="12"/>
      <c r="P16" s="16">
        <f t="shared" si="0"/>
        <v>0</v>
      </c>
    </row>
    <row r="17" spans="1:16" ht="15" customHeight="1" x14ac:dyDescent="0.25">
      <c r="A17" s="17" t="s">
        <v>6</v>
      </c>
      <c r="B17" s="30">
        <v>84924000</v>
      </c>
      <c r="C17" s="30">
        <v>84924000</v>
      </c>
      <c r="D17" s="19">
        <v>0</v>
      </c>
      <c r="E17" s="23">
        <f>'Ejecucion '!C16</f>
        <v>0</v>
      </c>
      <c r="F17" s="23">
        <f>'Ejecucion '!D16</f>
        <v>9698042.8499999996</v>
      </c>
      <c r="G17" s="23">
        <f>'Ejecucion '!E16</f>
        <v>9698042.8499999996</v>
      </c>
      <c r="H17" s="12"/>
      <c r="I17" s="12"/>
      <c r="J17" s="12"/>
      <c r="K17" s="12"/>
      <c r="L17" s="12"/>
      <c r="M17" s="12"/>
      <c r="N17" s="12"/>
      <c r="O17" s="12"/>
      <c r="P17" s="16">
        <f t="shared" si="0"/>
        <v>19396085.699999999</v>
      </c>
    </row>
    <row r="18" spans="1:16" ht="15" customHeight="1" x14ac:dyDescent="0.25">
      <c r="A18" s="15" t="s">
        <v>7</v>
      </c>
      <c r="B18" s="31">
        <v>126710000</v>
      </c>
      <c r="C18" s="16">
        <f>+C19+C20+C21+C22+C23+C24+C25+C26</f>
        <v>86710000</v>
      </c>
      <c r="D18" s="22">
        <v>35563901.430000007</v>
      </c>
      <c r="E18" s="22">
        <f>'Ejecucion '!C17</f>
        <v>17683115.91</v>
      </c>
      <c r="F18" s="22">
        <f>'Ejecucion '!D17</f>
        <v>94724378.61999999</v>
      </c>
      <c r="G18" s="22">
        <f>'Ejecucion '!E17</f>
        <v>13414113.98</v>
      </c>
      <c r="H18" s="12"/>
      <c r="I18" s="12"/>
      <c r="J18" s="12"/>
      <c r="K18" s="12"/>
      <c r="L18" s="12"/>
      <c r="M18" s="12"/>
      <c r="N18" s="12"/>
      <c r="O18" s="12"/>
      <c r="P18" s="16">
        <f t="shared" si="0"/>
        <v>161385509.93999997</v>
      </c>
    </row>
    <row r="19" spans="1:16" ht="15" customHeight="1" x14ac:dyDescent="0.25">
      <c r="A19" s="17" t="s">
        <v>8</v>
      </c>
      <c r="B19" s="30">
        <v>12120000</v>
      </c>
      <c r="C19" s="30">
        <v>12120000</v>
      </c>
      <c r="D19" s="19">
        <v>0</v>
      </c>
      <c r="E19" s="23">
        <f>'Ejecucion '!C18</f>
        <v>936191.67</v>
      </c>
      <c r="F19" s="23">
        <f>'Ejecucion '!D18</f>
        <v>1773970.67</v>
      </c>
      <c r="G19" s="23">
        <f>'Ejecucion '!E18</f>
        <v>1135872.26</v>
      </c>
      <c r="H19" s="12"/>
      <c r="I19" s="12"/>
      <c r="J19" s="12"/>
      <c r="K19" s="12"/>
      <c r="L19" s="12"/>
      <c r="M19" s="12"/>
      <c r="N19" s="12"/>
      <c r="O19" s="12"/>
      <c r="P19" s="16">
        <f t="shared" si="0"/>
        <v>3846034.5999999996</v>
      </c>
    </row>
    <row r="20" spans="1:16" ht="15" customHeight="1" x14ac:dyDescent="0.25">
      <c r="A20" s="17" t="s">
        <v>9</v>
      </c>
      <c r="B20" s="36">
        <v>12230000</v>
      </c>
      <c r="C20" s="36">
        <f>12230000-5000000</f>
        <v>7230000</v>
      </c>
      <c r="D20" s="23">
        <v>796000</v>
      </c>
      <c r="E20" s="23">
        <f>'Ejecucion '!C19</f>
        <v>2906363.75</v>
      </c>
      <c r="F20" s="23">
        <f>'Ejecucion '!D19</f>
        <v>1434176</v>
      </c>
      <c r="G20" s="23">
        <f>'Ejecucion '!E19</f>
        <v>1134761.0900000001</v>
      </c>
      <c r="H20" s="12"/>
      <c r="I20" s="12"/>
      <c r="J20" s="12"/>
      <c r="K20" s="12"/>
      <c r="L20" s="12"/>
      <c r="M20" s="12"/>
      <c r="N20" s="12"/>
      <c r="O20" s="12"/>
      <c r="P20" s="16">
        <f t="shared" si="0"/>
        <v>6271300.8399999999</v>
      </c>
    </row>
    <row r="21" spans="1:16" ht="15" customHeight="1" x14ac:dyDescent="0.25">
      <c r="A21" s="17" t="s">
        <v>10</v>
      </c>
      <c r="B21" s="30">
        <v>20400000</v>
      </c>
      <c r="C21" s="30">
        <f>20400000-5000000</f>
        <v>15400000</v>
      </c>
      <c r="D21" s="23">
        <v>6882950</v>
      </c>
      <c r="E21" s="23">
        <f>'Ejecucion '!C20</f>
        <v>7048500</v>
      </c>
      <c r="F21" s="23">
        <f>'Ejecucion '!D20</f>
        <v>16424400</v>
      </c>
      <c r="G21" s="23">
        <f>'Ejecucion '!E20</f>
        <v>4721000</v>
      </c>
      <c r="H21" s="12"/>
      <c r="I21" s="12"/>
      <c r="J21" s="12"/>
      <c r="K21" s="12"/>
      <c r="L21" s="12"/>
      <c r="M21" s="12"/>
      <c r="N21" s="12"/>
      <c r="O21" s="12"/>
      <c r="P21" s="16">
        <f t="shared" si="0"/>
        <v>35076850</v>
      </c>
    </row>
    <row r="22" spans="1:16" ht="15" customHeight="1" x14ac:dyDescent="0.25">
      <c r="A22" s="17" t="s">
        <v>11</v>
      </c>
      <c r="B22" s="30">
        <v>46380000</v>
      </c>
      <c r="C22" s="30">
        <f>46380000-25000000</f>
        <v>21380000</v>
      </c>
      <c r="D22" s="23">
        <v>27295041.34</v>
      </c>
      <c r="E22" s="23">
        <f>'Ejecucion '!C21</f>
        <v>2448658.61</v>
      </c>
      <c r="F22" s="23">
        <f>'Ejecucion '!D21</f>
        <v>62071296.020000003</v>
      </c>
      <c r="G22" s="23">
        <f>'Ejecucion '!E21</f>
        <v>1912300</v>
      </c>
      <c r="H22" s="12"/>
      <c r="I22" s="12"/>
      <c r="J22" s="12"/>
      <c r="K22" s="12"/>
      <c r="L22" s="12"/>
      <c r="M22" s="12"/>
      <c r="N22" s="12"/>
      <c r="O22" s="12"/>
      <c r="P22" s="16">
        <f t="shared" si="0"/>
        <v>93727295.969999999</v>
      </c>
    </row>
    <row r="23" spans="1:16" ht="15" customHeight="1" x14ac:dyDescent="0.25">
      <c r="A23" s="17" t="s">
        <v>12</v>
      </c>
      <c r="B23" s="30">
        <v>1740000</v>
      </c>
      <c r="C23" s="30">
        <v>1740000</v>
      </c>
      <c r="D23" s="23">
        <v>101277</v>
      </c>
      <c r="E23" s="23">
        <f>'Ejecucion '!C22</f>
        <v>0</v>
      </c>
      <c r="F23" s="23">
        <f>'Ejecucion '!D22</f>
        <v>67518</v>
      </c>
      <c r="G23" s="23">
        <f>'Ejecucion '!E22</f>
        <v>0</v>
      </c>
      <c r="H23" s="12"/>
      <c r="I23" s="12"/>
      <c r="J23" s="12"/>
      <c r="K23" s="12"/>
      <c r="L23" s="12"/>
      <c r="M23" s="12"/>
      <c r="N23" s="12"/>
      <c r="O23" s="12"/>
      <c r="P23" s="16">
        <f t="shared" si="0"/>
        <v>168795</v>
      </c>
    </row>
    <row r="24" spans="1:16" ht="15" customHeight="1" x14ac:dyDescent="0.25">
      <c r="A24" s="17" t="s">
        <v>13</v>
      </c>
      <c r="B24" s="30">
        <v>7920000</v>
      </c>
      <c r="C24" s="30">
        <f>7920000-5000000</f>
        <v>2920000</v>
      </c>
      <c r="D24" s="23">
        <v>0</v>
      </c>
      <c r="E24" s="23">
        <f>'Ejecucion '!C23</f>
        <v>2673567.19</v>
      </c>
      <c r="F24" s="23">
        <f>'Ejecucion '!D23</f>
        <v>2938577.52</v>
      </c>
      <c r="G24" s="23">
        <f>'Ejecucion '!E23</f>
        <v>2600155.84</v>
      </c>
      <c r="H24" s="12"/>
      <c r="I24" s="12"/>
      <c r="J24" s="12"/>
      <c r="K24" s="12"/>
      <c r="L24" s="12"/>
      <c r="M24" s="12"/>
      <c r="N24" s="12"/>
      <c r="O24" s="12"/>
      <c r="P24" s="16">
        <f t="shared" si="0"/>
        <v>8212300.5499999998</v>
      </c>
    </row>
    <row r="25" spans="1:16" ht="15" customHeight="1" x14ac:dyDescent="0.25">
      <c r="A25" s="17" t="s">
        <v>14</v>
      </c>
      <c r="B25" s="30">
        <v>13980000</v>
      </c>
      <c r="C25" s="30">
        <v>13980000</v>
      </c>
      <c r="D25" s="23">
        <v>318.60000000000002</v>
      </c>
      <c r="E25" s="23">
        <f>'Ejecucion '!C24</f>
        <v>129095.39</v>
      </c>
      <c r="F25" s="23">
        <f>'Ejecucion '!D24</f>
        <v>457042.77</v>
      </c>
      <c r="G25" s="23">
        <f>'Ejecucion '!E24</f>
        <v>0</v>
      </c>
      <c r="H25" s="12"/>
      <c r="I25" s="12"/>
      <c r="J25" s="12"/>
      <c r="K25" s="12"/>
      <c r="L25" s="12"/>
      <c r="M25" s="12"/>
      <c r="N25" s="12"/>
      <c r="O25" s="12"/>
      <c r="P25" s="16">
        <f t="shared" si="0"/>
        <v>586456.76</v>
      </c>
    </row>
    <row r="26" spans="1:16" ht="15" customHeight="1" x14ac:dyDescent="0.25">
      <c r="A26" s="17" t="s">
        <v>15</v>
      </c>
      <c r="B26" s="30">
        <v>11940000</v>
      </c>
      <c r="C26" s="30">
        <v>11940000</v>
      </c>
      <c r="D26" s="23">
        <v>488314.49</v>
      </c>
      <c r="E26" s="23">
        <f>'Ejecucion '!C25</f>
        <v>1540739.3</v>
      </c>
      <c r="F26" s="23">
        <f>'Ejecucion '!D25</f>
        <v>9557397.6400000006</v>
      </c>
      <c r="G26" s="23">
        <f>'Ejecucion '!E25</f>
        <v>1910024.79</v>
      </c>
      <c r="H26" s="12"/>
      <c r="I26" s="12"/>
      <c r="J26" s="12"/>
      <c r="K26" s="12"/>
      <c r="L26" s="12"/>
      <c r="M26" s="12"/>
      <c r="N26" s="12"/>
      <c r="O26" s="12"/>
      <c r="P26" s="16">
        <f t="shared" si="0"/>
        <v>13496476.219999999</v>
      </c>
    </row>
    <row r="27" spans="1:16" ht="15" customHeight="1" x14ac:dyDescent="0.25">
      <c r="A27" s="17" t="s">
        <v>16</v>
      </c>
      <c r="B27" s="30"/>
      <c r="C27" s="30"/>
      <c r="D27" s="19"/>
      <c r="E27" s="23">
        <f>'Ejecucion '!C26</f>
        <v>0</v>
      </c>
      <c r="F27" s="23">
        <f>'Ejecucion '!D26</f>
        <v>0</v>
      </c>
      <c r="G27" s="23">
        <f>'Ejecucion '!E26</f>
        <v>0</v>
      </c>
      <c r="H27" s="12"/>
      <c r="I27" s="12"/>
      <c r="J27" s="12"/>
      <c r="K27" s="12"/>
      <c r="L27" s="12"/>
      <c r="M27" s="12"/>
      <c r="N27" s="12"/>
      <c r="O27" s="12"/>
      <c r="P27" s="16">
        <f t="shared" si="0"/>
        <v>0</v>
      </c>
    </row>
    <row r="28" spans="1:16" ht="15" customHeight="1" x14ac:dyDescent="0.25">
      <c r="A28" s="15" t="s">
        <v>17</v>
      </c>
      <c r="B28" s="31">
        <v>232235976</v>
      </c>
      <c r="C28" s="16">
        <f>SUM(C29:C37)</f>
        <v>272235976</v>
      </c>
      <c r="D28" s="16">
        <v>6710593.6000000006</v>
      </c>
      <c r="E28" s="22">
        <f>'Ejecucion '!C27</f>
        <v>30687458.090000004</v>
      </c>
      <c r="F28" s="22">
        <f>'Ejecucion '!D27</f>
        <v>60288595.099999994</v>
      </c>
      <c r="G28" s="22">
        <f>'Ejecucion '!E27</f>
        <v>13507171.59</v>
      </c>
      <c r="H28" s="12"/>
      <c r="I28" s="12"/>
      <c r="J28" s="12"/>
      <c r="K28" s="12"/>
      <c r="L28" s="12"/>
      <c r="M28" s="12"/>
      <c r="N28" s="12"/>
      <c r="O28" s="12"/>
      <c r="P28" s="16">
        <f t="shared" si="0"/>
        <v>111193818.38</v>
      </c>
    </row>
    <row r="29" spans="1:16" ht="15" customHeight="1" x14ac:dyDescent="0.25">
      <c r="A29" s="17" t="s">
        <v>18</v>
      </c>
      <c r="B29" s="30">
        <v>180180000</v>
      </c>
      <c r="C29" s="30">
        <f>180180000+40000000</f>
        <v>220180000</v>
      </c>
      <c r="D29" s="23">
        <v>6680759.7000000002</v>
      </c>
      <c r="E29" s="23">
        <f>'Ejecucion '!C28</f>
        <v>25452458.16</v>
      </c>
      <c r="F29" s="23">
        <f>'Ejecucion '!D28</f>
        <v>58858247.189999998</v>
      </c>
      <c r="G29" s="23">
        <f>'Ejecucion '!E28</f>
        <v>12647709.4</v>
      </c>
      <c r="H29" s="12"/>
      <c r="I29" s="12"/>
      <c r="J29" s="12"/>
      <c r="K29" s="12"/>
      <c r="L29" s="12"/>
      <c r="M29" s="12"/>
      <c r="N29" s="12"/>
      <c r="O29" s="12"/>
      <c r="P29" s="16">
        <f t="shared" si="0"/>
        <v>103639174.45</v>
      </c>
    </row>
    <row r="30" spans="1:16" ht="15" customHeight="1" x14ac:dyDescent="0.25">
      <c r="A30" s="17" t="s">
        <v>19</v>
      </c>
      <c r="B30" s="30">
        <v>6120000</v>
      </c>
      <c r="C30" s="30">
        <v>6120000</v>
      </c>
      <c r="D30" s="23">
        <v>0</v>
      </c>
      <c r="E30" s="23">
        <f>'Ejecucion '!C29</f>
        <v>0</v>
      </c>
      <c r="F30" s="23">
        <f>'Ejecucion '!D29</f>
        <v>0</v>
      </c>
      <c r="G30" s="23">
        <f>'Ejecucion '!E29</f>
        <v>0</v>
      </c>
      <c r="H30" s="12"/>
      <c r="I30" s="12"/>
      <c r="J30" s="12"/>
      <c r="K30" s="12"/>
      <c r="L30" s="12"/>
      <c r="M30" s="12"/>
      <c r="N30" s="12"/>
      <c r="O30" s="12"/>
      <c r="P30" s="16">
        <f t="shared" si="0"/>
        <v>0</v>
      </c>
    </row>
    <row r="31" spans="1:16" ht="15" customHeight="1" x14ac:dyDescent="0.25">
      <c r="A31" s="17" t="s">
        <v>20</v>
      </c>
      <c r="B31" s="30">
        <v>2472000</v>
      </c>
      <c r="C31" s="30">
        <v>2472000</v>
      </c>
      <c r="D31" s="23">
        <v>0</v>
      </c>
      <c r="E31" s="23">
        <f>'Ejecucion '!C30</f>
        <v>24308.76</v>
      </c>
      <c r="F31" s="23">
        <f>'Ejecucion '!D30</f>
        <v>0</v>
      </c>
      <c r="G31" s="23">
        <f>'Ejecucion '!E30</f>
        <v>0</v>
      </c>
      <c r="H31" s="12"/>
      <c r="I31" s="12"/>
      <c r="J31" s="12"/>
      <c r="K31" s="12"/>
      <c r="L31" s="12"/>
      <c r="M31" s="12"/>
      <c r="N31" s="12"/>
      <c r="O31" s="12"/>
      <c r="P31" s="16">
        <f t="shared" si="0"/>
        <v>24308.76</v>
      </c>
    </row>
    <row r="32" spans="1:16" ht="15" customHeight="1" x14ac:dyDescent="0.25">
      <c r="A32" s="17" t="s">
        <v>21</v>
      </c>
      <c r="B32" s="30">
        <v>300000</v>
      </c>
      <c r="C32" s="30">
        <v>300000</v>
      </c>
      <c r="D32" s="23">
        <v>0</v>
      </c>
      <c r="E32" s="23">
        <f>'Ejecucion '!C31</f>
        <v>0</v>
      </c>
      <c r="F32" s="23">
        <f>'Ejecucion '!D31</f>
        <v>0</v>
      </c>
      <c r="G32" s="23">
        <f>'Ejecucion '!E31</f>
        <v>0</v>
      </c>
      <c r="H32" s="12"/>
      <c r="I32" s="12"/>
      <c r="J32" s="12"/>
      <c r="K32" s="12"/>
      <c r="L32" s="12"/>
      <c r="M32" s="12"/>
      <c r="N32" s="12"/>
      <c r="O32" s="12"/>
      <c r="P32" s="16">
        <f t="shared" si="0"/>
        <v>0</v>
      </c>
    </row>
    <row r="33" spans="1:16" ht="15" customHeight="1" x14ac:dyDescent="0.25">
      <c r="A33" s="17" t="s">
        <v>22</v>
      </c>
      <c r="B33" s="30">
        <v>12180000</v>
      </c>
      <c r="C33" s="30">
        <v>12180000</v>
      </c>
      <c r="D33" s="23">
        <v>0</v>
      </c>
      <c r="E33" s="23">
        <f>'Ejecucion '!C32</f>
        <v>996039.07</v>
      </c>
      <c r="F33" s="23">
        <f>'Ejecucion '!D32</f>
        <v>0</v>
      </c>
      <c r="G33" s="23">
        <f>'Ejecucion '!E32</f>
        <v>0</v>
      </c>
      <c r="H33" s="12"/>
      <c r="I33" s="12"/>
      <c r="J33" s="12"/>
      <c r="K33" s="12"/>
      <c r="L33" s="12"/>
      <c r="M33" s="12"/>
      <c r="N33" s="12"/>
      <c r="O33" s="12"/>
      <c r="P33" s="16">
        <f t="shared" si="0"/>
        <v>996039.07</v>
      </c>
    </row>
    <row r="34" spans="1:16" ht="15" customHeight="1" x14ac:dyDescent="0.25">
      <c r="A34" s="17" t="s">
        <v>23</v>
      </c>
      <c r="B34" s="30"/>
      <c r="C34" s="30"/>
      <c r="D34" s="23"/>
      <c r="E34" s="23">
        <f>'Ejecucion '!C33</f>
        <v>0</v>
      </c>
      <c r="F34" s="23">
        <f>'Ejecucion '!D33</f>
        <v>0</v>
      </c>
      <c r="G34" s="23">
        <f>'Ejecucion '!E33</f>
        <v>0</v>
      </c>
      <c r="H34" s="12"/>
      <c r="I34" s="12"/>
      <c r="J34" s="12"/>
      <c r="K34" s="12"/>
      <c r="L34" s="12"/>
      <c r="M34" s="12"/>
      <c r="N34" s="12"/>
      <c r="O34" s="12"/>
      <c r="P34" s="16">
        <f t="shared" si="0"/>
        <v>0</v>
      </c>
    </row>
    <row r="35" spans="1:16" ht="15" customHeight="1" x14ac:dyDescent="0.25">
      <c r="A35" s="17" t="s">
        <v>24</v>
      </c>
      <c r="B35" s="30">
        <v>18660000</v>
      </c>
      <c r="C35" s="30">
        <v>18660000</v>
      </c>
      <c r="D35" s="23">
        <v>3000</v>
      </c>
      <c r="E35" s="23">
        <f>'Ejecucion '!C34</f>
        <v>4069998.84</v>
      </c>
      <c r="F35" s="23">
        <f>'Ejecucion '!D34</f>
        <v>1413580</v>
      </c>
      <c r="G35" s="23">
        <f>'Ejecucion '!E34</f>
        <v>762550</v>
      </c>
      <c r="H35" s="12"/>
      <c r="I35" s="12"/>
      <c r="J35" s="12"/>
      <c r="K35" s="12"/>
      <c r="L35" s="12"/>
      <c r="M35" s="12"/>
      <c r="N35" s="12"/>
      <c r="O35" s="12"/>
      <c r="P35" s="16">
        <f t="shared" si="0"/>
        <v>6249128.8399999999</v>
      </c>
    </row>
    <row r="36" spans="1:16" ht="15" customHeight="1" x14ac:dyDescent="0.25">
      <c r="A36" s="17" t="s">
        <v>25</v>
      </c>
      <c r="B36" s="30"/>
      <c r="C36" s="30"/>
      <c r="D36" s="23"/>
      <c r="E36" s="23">
        <f>'Ejecucion '!C35</f>
        <v>0</v>
      </c>
      <c r="F36" s="23">
        <f>'Ejecucion '!D35</f>
        <v>0</v>
      </c>
      <c r="G36" s="23">
        <f>'Ejecucion '!E35</f>
        <v>0</v>
      </c>
      <c r="H36" s="12"/>
      <c r="I36" s="12"/>
      <c r="J36" s="12"/>
      <c r="K36" s="12"/>
      <c r="L36" s="12"/>
      <c r="M36" s="12"/>
      <c r="N36" s="12"/>
      <c r="O36" s="12"/>
      <c r="P36" s="16">
        <f t="shared" si="0"/>
        <v>0</v>
      </c>
    </row>
    <row r="37" spans="1:16" ht="15" customHeight="1" x14ac:dyDescent="0.25">
      <c r="A37" s="17" t="s">
        <v>26</v>
      </c>
      <c r="B37" s="30">
        <v>12323976</v>
      </c>
      <c r="C37" s="30">
        <v>12323976</v>
      </c>
      <c r="D37" s="23">
        <v>26833.9</v>
      </c>
      <c r="E37" s="23">
        <f>'Ejecucion '!C36</f>
        <v>144653.26</v>
      </c>
      <c r="F37" s="23">
        <f>'Ejecucion '!D36</f>
        <v>16767.91</v>
      </c>
      <c r="G37" s="23">
        <f>'Ejecucion '!E36</f>
        <v>96912.19</v>
      </c>
      <c r="H37" s="12"/>
      <c r="I37" s="12"/>
      <c r="J37" s="12"/>
      <c r="K37" s="12"/>
      <c r="L37" s="12"/>
      <c r="M37" s="12"/>
      <c r="N37" s="12"/>
      <c r="O37" s="12"/>
      <c r="P37" s="16">
        <f t="shared" si="0"/>
        <v>285167.26</v>
      </c>
    </row>
    <row r="38" spans="1:16" ht="15" customHeight="1" x14ac:dyDescent="0.25">
      <c r="A38" s="15" t="s">
        <v>27</v>
      </c>
      <c r="B38" s="31">
        <v>1500000</v>
      </c>
      <c r="C38" s="16">
        <v>1500000</v>
      </c>
      <c r="D38" s="20">
        <v>0</v>
      </c>
      <c r="E38" s="22">
        <f>'Ejecucion '!C37</f>
        <v>0</v>
      </c>
      <c r="F38" s="22">
        <f>'Ejecucion '!D37</f>
        <v>1077859.8999999999</v>
      </c>
      <c r="G38" s="22">
        <f>'Ejecucion '!E37</f>
        <v>0</v>
      </c>
      <c r="H38" s="12"/>
      <c r="I38" s="12"/>
      <c r="J38" s="12"/>
      <c r="K38" s="12"/>
      <c r="L38" s="12"/>
      <c r="M38" s="12"/>
      <c r="N38" s="12"/>
      <c r="O38" s="12"/>
      <c r="P38" s="16">
        <f t="shared" si="0"/>
        <v>1077859.8999999999</v>
      </c>
    </row>
    <row r="39" spans="1:16" ht="15" customHeight="1" x14ac:dyDescent="0.25">
      <c r="A39" s="17" t="s">
        <v>28</v>
      </c>
      <c r="B39" s="30">
        <v>1500000</v>
      </c>
      <c r="C39" s="30">
        <v>1500000</v>
      </c>
      <c r="D39" s="23">
        <v>0</v>
      </c>
      <c r="E39" s="23">
        <f>'Ejecucion '!C38</f>
        <v>0</v>
      </c>
      <c r="F39" s="23">
        <f>'Ejecucion '!D38</f>
        <v>1077859.8999999999</v>
      </c>
      <c r="G39" s="23">
        <f>'Ejecucion '!E38</f>
        <v>0</v>
      </c>
      <c r="H39" s="23">
        <f>'Ejecucion '!F38</f>
        <v>0</v>
      </c>
      <c r="I39" s="23">
        <f>'Ejecucion '!G38</f>
        <v>0</v>
      </c>
      <c r="J39" s="23">
        <f>'Ejecucion '!H38</f>
        <v>0</v>
      </c>
      <c r="K39" s="23">
        <f>'Ejecucion '!I38</f>
        <v>0</v>
      </c>
      <c r="L39" s="23">
        <f>'Ejecucion '!J38</f>
        <v>0</v>
      </c>
      <c r="M39" s="23">
        <f>'Ejecucion '!K38</f>
        <v>0</v>
      </c>
      <c r="N39" s="23">
        <f>'Ejecucion '!L38</f>
        <v>0</v>
      </c>
      <c r="O39" s="23">
        <f>'Ejecucion '!M38</f>
        <v>0</v>
      </c>
      <c r="P39" s="16">
        <f t="shared" si="0"/>
        <v>1077859.8999999999</v>
      </c>
    </row>
    <row r="40" spans="1:16" ht="15" customHeight="1" x14ac:dyDescent="0.25">
      <c r="A40" s="17" t="s">
        <v>29</v>
      </c>
      <c r="B40" s="23"/>
      <c r="C40" s="23"/>
      <c r="D40" s="12"/>
      <c r="E40" s="23">
        <f>'Ejecucion '!C39</f>
        <v>0</v>
      </c>
      <c r="F40" s="23">
        <f>'Ejecucion '!D39</f>
        <v>0</v>
      </c>
      <c r="G40" s="23">
        <f>'Ejecucion '!E39</f>
        <v>0</v>
      </c>
      <c r="H40" s="12"/>
      <c r="I40" s="12"/>
      <c r="J40" s="12"/>
      <c r="K40" s="12"/>
      <c r="L40" s="12"/>
      <c r="M40" s="12"/>
      <c r="N40" s="12"/>
      <c r="O40" s="12"/>
      <c r="P40" s="16">
        <f t="shared" si="0"/>
        <v>0</v>
      </c>
    </row>
    <row r="41" spans="1:16" ht="15" customHeight="1" x14ac:dyDescent="0.25">
      <c r="A41" s="17" t="s">
        <v>30</v>
      </c>
      <c r="B41" s="23"/>
      <c r="C41" s="23"/>
      <c r="D41" s="12"/>
      <c r="E41" s="23">
        <f>'Ejecucion '!C40</f>
        <v>0</v>
      </c>
      <c r="F41" s="23">
        <f>'Ejecucion '!D40</f>
        <v>0</v>
      </c>
      <c r="G41" s="23">
        <f>'Ejecucion '!E40</f>
        <v>0</v>
      </c>
      <c r="H41" s="12"/>
      <c r="I41" s="12"/>
      <c r="J41" s="12"/>
      <c r="K41" s="12"/>
      <c r="L41" s="12"/>
      <c r="M41" s="12"/>
      <c r="N41" s="12"/>
      <c r="O41" s="12"/>
      <c r="P41" s="16">
        <f t="shared" si="0"/>
        <v>0</v>
      </c>
    </row>
    <row r="42" spans="1:16" ht="15" customHeight="1" x14ac:dyDescent="0.25">
      <c r="A42" s="17" t="s">
        <v>31</v>
      </c>
      <c r="B42" s="23"/>
      <c r="C42" s="23"/>
      <c r="D42" s="12"/>
      <c r="E42" s="23">
        <f>'Ejecucion '!C41</f>
        <v>0</v>
      </c>
      <c r="F42" s="23">
        <f>'Ejecucion '!D41</f>
        <v>0</v>
      </c>
      <c r="G42" s="23">
        <f>'Ejecucion '!E41</f>
        <v>0</v>
      </c>
      <c r="H42" s="12"/>
      <c r="I42" s="12"/>
      <c r="J42" s="12"/>
      <c r="K42" s="12"/>
      <c r="L42" s="12"/>
      <c r="M42" s="12"/>
      <c r="N42" s="12"/>
      <c r="O42" s="12"/>
      <c r="P42" s="16">
        <f t="shared" si="0"/>
        <v>0</v>
      </c>
    </row>
    <row r="43" spans="1:16" ht="15" customHeight="1" x14ac:dyDescent="0.25">
      <c r="A43" s="17" t="s">
        <v>32</v>
      </c>
      <c r="B43" s="23"/>
      <c r="C43" s="23"/>
      <c r="D43" s="12"/>
      <c r="E43" s="23">
        <f>'Ejecucion '!C42</f>
        <v>0</v>
      </c>
      <c r="F43" s="23">
        <f>'Ejecucion '!D42</f>
        <v>0</v>
      </c>
      <c r="G43" s="23">
        <f>'Ejecucion '!E42</f>
        <v>0</v>
      </c>
      <c r="H43" s="12"/>
      <c r="I43" s="12"/>
      <c r="J43" s="12"/>
      <c r="K43" s="12"/>
      <c r="L43" s="12"/>
      <c r="M43" s="12"/>
      <c r="N43" s="12"/>
      <c r="O43" s="12"/>
      <c r="P43" s="16">
        <f t="shared" si="0"/>
        <v>0</v>
      </c>
    </row>
    <row r="44" spans="1:16" ht="15" customHeight="1" x14ac:dyDescent="0.25">
      <c r="A44" s="17" t="s">
        <v>33</v>
      </c>
      <c r="B44" s="23"/>
      <c r="C44" s="23"/>
      <c r="D44" s="12"/>
      <c r="E44" s="23">
        <f>'Ejecucion '!C43</f>
        <v>0</v>
      </c>
      <c r="F44" s="23">
        <f>'Ejecucion '!D43</f>
        <v>0</v>
      </c>
      <c r="G44" s="23">
        <f>'Ejecucion '!E43</f>
        <v>0</v>
      </c>
      <c r="H44" s="12"/>
      <c r="I44" s="12"/>
      <c r="J44" s="12"/>
      <c r="K44" s="12"/>
      <c r="L44" s="12"/>
      <c r="M44" s="12"/>
      <c r="N44" s="12"/>
      <c r="O44" s="12"/>
      <c r="P44" s="16">
        <f t="shared" si="0"/>
        <v>0</v>
      </c>
    </row>
    <row r="45" spans="1:16" ht="15" customHeight="1" x14ac:dyDescent="0.25">
      <c r="A45" s="17" t="s">
        <v>34</v>
      </c>
      <c r="B45" s="23"/>
      <c r="C45" s="23"/>
      <c r="D45" s="12"/>
      <c r="E45" s="23">
        <f>'Ejecucion '!C44</f>
        <v>0</v>
      </c>
      <c r="F45" s="23">
        <f>'Ejecucion '!D44</f>
        <v>0</v>
      </c>
      <c r="G45" s="23">
        <f>'Ejecucion '!E44</f>
        <v>0</v>
      </c>
      <c r="H45" s="12"/>
      <c r="I45" s="12"/>
      <c r="J45" s="12"/>
      <c r="K45" s="12"/>
      <c r="L45" s="12"/>
      <c r="M45" s="12"/>
      <c r="N45" s="12"/>
      <c r="O45" s="12"/>
      <c r="P45" s="16">
        <f t="shared" si="0"/>
        <v>0</v>
      </c>
    </row>
    <row r="46" spans="1:16" ht="15" customHeight="1" x14ac:dyDescent="0.25">
      <c r="A46" s="17" t="s">
        <v>35</v>
      </c>
      <c r="B46" s="23"/>
      <c r="C46" s="18"/>
      <c r="D46" s="12"/>
      <c r="E46" s="23">
        <f>'Ejecucion '!C45</f>
        <v>0</v>
      </c>
      <c r="F46" s="23">
        <f>'Ejecucion '!D45</f>
        <v>0</v>
      </c>
      <c r="G46" s="23">
        <f>'Ejecucion '!E45</f>
        <v>0</v>
      </c>
      <c r="H46" s="12"/>
      <c r="I46" s="12"/>
      <c r="J46" s="12"/>
      <c r="K46" s="12"/>
      <c r="L46" s="12"/>
      <c r="M46" s="12"/>
      <c r="N46" s="12"/>
      <c r="O46" s="12"/>
      <c r="P46" s="16">
        <f t="shared" si="0"/>
        <v>0</v>
      </c>
    </row>
    <row r="47" spans="1:16" ht="15" customHeight="1" x14ac:dyDescent="0.25">
      <c r="A47" s="15" t="s">
        <v>36</v>
      </c>
      <c r="B47" s="22">
        <v>0</v>
      </c>
      <c r="C47" s="16"/>
      <c r="D47" s="20">
        <v>0</v>
      </c>
      <c r="E47" s="22">
        <f>'Ejecucion '!C46</f>
        <v>0</v>
      </c>
      <c r="F47" s="23">
        <f>'Ejecucion '!D46</f>
        <v>0</v>
      </c>
      <c r="G47" s="23">
        <f>'Ejecucion '!E46</f>
        <v>0</v>
      </c>
      <c r="H47" s="12"/>
      <c r="I47" s="12"/>
      <c r="J47" s="12"/>
      <c r="K47" s="12"/>
      <c r="L47" s="12"/>
      <c r="M47" s="12"/>
      <c r="N47" s="12"/>
      <c r="O47" s="12"/>
      <c r="P47" s="16">
        <f t="shared" si="0"/>
        <v>0</v>
      </c>
    </row>
    <row r="48" spans="1:16" ht="15" customHeight="1" x14ac:dyDescent="0.25">
      <c r="A48" s="17" t="s">
        <v>37</v>
      </c>
      <c r="B48" s="23"/>
      <c r="C48" s="18"/>
      <c r="D48" s="12"/>
      <c r="E48" s="23">
        <f>'Ejecucion '!C47</f>
        <v>0</v>
      </c>
      <c r="F48" s="23">
        <f>'Ejecucion '!D47</f>
        <v>0</v>
      </c>
      <c r="G48" s="23">
        <f>'Ejecucion '!E47</f>
        <v>0</v>
      </c>
      <c r="H48" s="12"/>
      <c r="I48" s="12"/>
      <c r="J48" s="12"/>
      <c r="K48" s="12"/>
      <c r="L48" s="12"/>
      <c r="M48" s="12"/>
      <c r="N48" s="12"/>
      <c r="O48" s="12"/>
      <c r="P48" s="16">
        <f t="shared" si="0"/>
        <v>0</v>
      </c>
    </row>
    <row r="49" spans="1:16" ht="15" customHeight="1" x14ac:dyDescent="0.25">
      <c r="A49" s="17" t="s">
        <v>38</v>
      </c>
      <c r="B49" s="23"/>
      <c r="C49" s="18"/>
      <c r="D49" s="12"/>
      <c r="E49" s="23">
        <f>'Ejecucion '!C48</f>
        <v>0</v>
      </c>
      <c r="F49" s="23">
        <f>'Ejecucion '!D48</f>
        <v>0</v>
      </c>
      <c r="G49" s="23">
        <f>'Ejecucion '!E48</f>
        <v>0</v>
      </c>
      <c r="H49" s="12"/>
      <c r="I49" s="12"/>
      <c r="J49" s="12"/>
      <c r="K49" s="12"/>
      <c r="L49" s="12"/>
      <c r="M49" s="12"/>
      <c r="N49" s="12"/>
      <c r="O49" s="12"/>
      <c r="P49" s="16">
        <f t="shared" si="0"/>
        <v>0</v>
      </c>
    </row>
    <row r="50" spans="1:16" ht="15" customHeight="1" x14ac:dyDescent="0.25">
      <c r="A50" s="17" t="s">
        <v>39</v>
      </c>
      <c r="B50" s="23"/>
      <c r="C50" s="18"/>
      <c r="D50" s="12"/>
      <c r="E50" s="23">
        <f>'Ejecucion '!C49</f>
        <v>0</v>
      </c>
      <c r="F50" s="23">
        <f>'Ejecucion '!D49</f>
        <v>0</v>
      </c>
      <c r="G50" s="23">
        <f>'Ejecucion '!E49</f>
        <v>0</v>
      </c>
      <c r="H50" s="12"/>
      <c r="I50" s="12"/>
      <c r="J50" s="12"/>
      <c r="K50" s="12"/>
      <c r="L50" s="12"/>
      <c r="M50" s="12"/>
      <c r="N50" s="12"/>
      <c r="O50" s="12"/>
      <c r="P50" s="16">
        <f t="shared" si="0"/>
        <v>0</v>
      </c>
    </row>
    <row r="51" spans="1:16" ht="15" customHeight="1" x14ac:dyDescent="0.25">
      <c r="A51" s="17" t="s">
        <v>40</v>
      </c>
      <c r="B51" s="23"/>
      <c r="C51" s="18"/>
      <c r="D51" s="12"/>
      <c r="E51" s="23">
        <f>'Ejecucion '!C50</f>
        <v>0</v>
      </c>
      <c r="F51" s="23">
        <f>'Ejecucion '!D50</f>
        <v>0</v>
      </c>
      <c r="G51" s="23">
        <f>'Ejecucion '!E50</f>
        <v>0</v>
      </c>
      <c r="H51" s="12"/>
      <c r="I51" s="12"/>
      <c r="J51" s="12"/>
      <c r="K51" s="12"/>
      <c r="L51" s="12"/>
      <c r="M51" s="12"/>
      <c r="N51" s="12"/>
      <c r="O51" s="12"/>
      <c r="P51" s="16">
        <f t="shared" si="0"/>
        <v>0</v>
      </c>
    </row>
    <row r="52" spans="1:16" ht="15" customHeight="1" x14ac:dyDescent="0.25">
      <c r="A52" s="17" t="s">
        <v>41</v>
      </c>
      <c r="B52" s="23"/>
      <c r="C52" s="18"/>
      <c r="D52" s="12"/>
      <c r="E52" s="23">
        <f>'Ejecucion '!C51</f>
        <v>0</v>
      </c>
      <c r="F52" s="23">
        <f>'Ejecucion '!D51</f>
        <v>0</v>
      </c>
      <c r="G52" s="23">
        <f>'Ejecucion '!E51</f>
        <v>0</v>
      </c>
      <c r="H52" s="12"/>
      <c r="I52" s="12"/>
      <c r="J52" s="12"/>
      <c r="K52" s="12"/>
      <c r="L52" s="12"/>
      <c r="M52" s="12"/>
      <c r="N52" s="12"/>
      <c r="O52" s="12"/>
      <c r="P52" s="16">
        <f t="shared" si="0"/>
        <v>0</v>
      </c>
    </row>
    <row r="53" spans="1:16" ht="15" customHeight="1" x14ac:dyDescent="0.25">
      <c r="A53" s="17" t="s">
        <v>42</v>
      </c>
      <c r="B53" s="23"/>
      <c r="C53" s="18"/>
      <c r="D53" s="12"/>
      <c r="E53" s="23">
        <f>'Ejecucion '!C52</f>
        <v>0</v>
      </c>
      <c r="F53" s="23">
        <f>'Ejecucion '!D52</f>
        <v>0</v>
      </c>
      <c r="G53" s="23">
        <f>'Ejecucion '!E52</f>
        <v>0</v>
      </c>
      <c r="H53" s="12"/>
      <c r="I53" s="12"/>
      <c r="J53" s="12"/>
      <c r="K53" s="12"/>
      <c r="L53" s="12"/>
      <c r="M53" s="12"/>
      <c r="N53" s="12"/>
      <c r="O53" s="12"/>
      <c r="P53" s="16">
        <f t="shared" si="0"/>
        <v>0</v>
      </c>
    </row>
    <row r="54" spans="1:16" ht="15" customHeight="1" x14ac:dyDescent="0.25">
      <c r="A54" s="15" t="s">
        <v>43</v>
      </c>
      <c r="B54" s="22">
        <v>10875000</v>
      </c>
      <c r="C54" s="16">
        <v>10875000</v>
      </c>
      <c r="D54" s="22">
        <v>185461.25</v>
      </c>
      <c r="E54" s="22">
        <f>'Ejecucion '!C53</f>
        <v>7995</v>
      </c>
      <c r="F54" s="23">
        <f>'Ejecucion '!D53</f>
        <v>0</v>
      </c>
      <c r="G54" s="23">
        <f>'Ejecucion '!E53</f>
        <v>0</v>
      </c>
      <c r="H54" s="12"/>
      <c r="I54" s="12"/>
      <c r="J54" s="12"/>
      <c r="K54" s="12"/>
      <c r="L54" s="12"/>
      <c r="M54" s="12"/>
      <c r="N54" s="12"/>
      <c r="O54" s="12"/>
      <c r="P54" s="16">
        <f t="shared" si="0"/>
        <v>193456.25</v>
      </c>
    </row>
    <row r="55" spans="1:16" ht="15" customHeight="1" x14ac:dyDescent="0.25">
      <c r="A55" s="17" t="s">
        <v>44</v>
      </c>
      <c r="B55" s="23">
        <v>9600000</v>
      </c>
      <c r="C55" s="23">
        <v>9600000</v>
      </c>
      <c r="D55" s="23">
        <v>185461.25</v>
      </c>
      <c r="E55" s="23">
        <f>'Ejecucion '!C54</f>
        <v>7995</v>
      </c>
      <c r="F55" s="23">
        <f>'Ejecucion '!D54</f>
        <v>0</v>
      </c>
      <c r="G55" s="23">
        <f>'Ejecucion '!E54</f>
        <v>0</v>
      </c>
      <c r="H55" s="12"/>
      <c r="I55" s="12"/>
      <c r="J55" s="12"/>
      <c r="K55" s="12"/>
      <c r="L55" s="12"/>
      <c r="M55" s="12"/>
      <c r="N55" s="12"/>
      <c r="O55" s="12"/>
      <c r="P55" s="16">
        <f t="shared" si="0"/>
        <v>193456.25</v>
      </c>
    </row>
    <row r="56" spans="1:16" ht="15" customHeight="1" x14ac:dyDescent="0.25">
      <c r="A56" s="17" t="s">
        <v>45</v>
      </c>
      <c r="B56" s="23">
        <v>51000</v>
      </c>
      <c r="C56" s="23">
        <v>51000</v>
      </c>
      <c r="D56" s="19">
        <v>0</v>
      </c>
      <c r="E56" s="23">
        <f>'Ejecucion '!C55</f>
        <v>0</v>
      </c>
      <c r="F56" s="23">
        <f>'Ejecucion '!D55</f>
        <v>0</v>
      </c>
      <c r="G56" s="23">
        <f>'Ejecucion '!E55</f>
        <v>0</v>
      </c>
      <c r="H56" s="12"/>
      <c r="I56" s="12"/>
      <c r="J56" s="12"/>
      <c r="K56" s="12"/>
      <c r="L56" s="12"/>
      <c r="M56" s="12"/>
      <c r="N56" s="12"/>
      <c r="O56" s="12"/>
      <c r="P56" s="16">
        <f t="shared" si="0"/>
        <v>0</v>
      </c>
    </row>
    <row r="57" spans="1:16" ht="15" customHeight="1" x14ac:dyDescent="0.25">
      <c r="A57" s="17" t="s">
        <v>46</v>
      </c>
      <c r="B57" s="23">
        <v>0</v>
      </c>
      <c r="C57" s="23">
        <v>0</v>
      </c>
      <c r="D57" s="19">
        <v>0</v>
      </c>
      <c r="E57" s="23">
        <f>'Ejecucion '!C56</f>
        <v>0</v>
      </c>
      <c r="F57" s="23">
        <f>'Ejecucion '!D56</f>
        <v>0</v>
      </c>
      <c r="G57" s="23">
        <f>'Ejecucion '!E56</f>
        <v>0</v>
      </c>
      <c r="H57" s="12"/>
      <c r="I57" s="12"/>
      <c r="J57" s="12"/>
      <c r="K57" s="12"/>
      <c r="L57" s="12"/>
      <c r="M57" s="12"/>
      <c r="N57" s="12"/>
      <c r="O57" s="12"/>
      <c r="P57" s="16">
        <f t="shared" si="0"/>
        <v>0</v>
      </c>
    </row>
    <row r="58" spans="1:16" ht="15" customHeight="1" x14ac:dyDescent="0.25">
      <c r="A58" s="17" t="s">
        <v>47</v>
      </c>
      <c r="B58" s="23"/>
      <c r="C58" s="23"/>
      <c r="D58" s="19">
        <v>0</v>
      </c>
      <c r="E58" s="23">
        <f>'Ejecucion '!C57</f>
        <v>0</v>
      </c>
      <c r="F58" s="23">
        <f>'Ejecucion '!D57</f>
        <v>0</v>
      </c>
      <c r="G58" s="23">
        <f>'Ejecucion '!E57</f>
        <v>0</v>
      </c>
      <c r="H58" s="12"/>
      <c r="I58" s="12"/>
      <c r="J58" s="12"/>
      <c r="K58" s="12"/>
      <c r="L58" s="12"/>
      <c r="M58" s="12"/>
      <c r="N58" s="12"/>
      <c r="O58" s="12"/>
      <c r="P58" s="16">
        <f t="shared" si="0"/>
        <v>0</v>
      </c>
    </row>
    <row r="59" spans="1:16" ht="15" customHeight="1" x14ac:dyDescent="0.25">
      <c r="A59" s="17" t="s">
        <v>48</v>
      </c>
      <c r="B59" s="23">
        <v>1224000</v>
      </c>
      <c r="C59" s="23">
        <v>1224000</v>
      </c>
      <c r="D59" s="19">
        <v>0</v>
      </c>
      <c r="E59" s="23">
        <f>'Ejecucion '!C58</f>
        <v>0</v>
      </c>
      <c r="F59" s="23">
        <f>'Ejecucion '!D58</f>
        <v>0</v>
      </c>
      <c r="G59" s="23">
        <f>'Ejecucion '!E58</f>
        <v>0</v>
      </c>
      <c r="H59" s="12"/>
      <c r="I59" s="12"/>
      <c r="J59" s="12"/>
      <c r="K59" s="12"/>
      <c r="L59" s="12"/>
      <c r="M59" s="12"/>
      <c r="N59" s="12"/>
      <c r="O59" s="12"/>
      <c r="P59" s="16">
        <f t="shared" si="0"/>
        <v>0</v>
      </c>
    </row>
    <row r="60" spans="1:16" ht="15" customHeight="1" x14ac:dyDescent="0.25">
      <c r="A60" s="17" t="s">
        <v>49</v>
      </c>
      <c r="B60" s="23"/>
      <c r="C60" s="23"/>
      <c r="D60" s="12"/>
      <c r="E60" s="23">
        <f>'Ejecucion '!C59</f>
        <v>0</v>
      </c>
      <c r="F60" s="23">
        <f>'Ejecucion '!D59</f>
        <v>0</v>
      </c>
      <c r="G60" s="23">
        <f>'Ejecucion '!E59</f>
        <v>0</v>
      </c>
      <c r="H60" s="12"/>
      <c r="I60" s="12"/>
      <c r="J60" s="12"/>
      <c r="K60" s="12"/>
      <c r="L60" s="12"/>
      <c r="M60" s="12"/>
      <c r="N60" s="12"/>
      <c r="O60" s="12"/>
      <c r="P60" s="16">
        <f t="shared" si="0"/>
        <v>0</v>
      </c>
    </row>
    <row r="61" spans="1:16" ht="15" customHeight="1" x14ac:dyDescent="0.25">
      <c r="A61" s="17" t="s">
        <v>50</v>
      </c>
      <c r="B61" s="23"/>
      <c r="C61" s="23"/>
      <c r="D61" s="12"/>
      <c r="E61" s="23">
        <f>'Ejecucion '!C60</f>
        <v>0</v>
      </c>
      <c r="F61" s="23">
        <f>'Ejecucion '!D60</f>
        <v>0</v>
      </c>
      <c r="G61" s="23">
        <f>'Ejecucion '!E60</f>
        <v>0</v>
      </c>
      <c r="H61" s="12"/>
      <c r="I61" s="12"/>
      <c r="J61" s="12"/>
      <c r="K61" s="12"/>
      <c r="L61" s="12"/>
      <c r="M61" s="12"/>
      <c r="N61" s="12"/>
      <c r="O61" s="12"/>
      <c r="P61" s="16">
        <f t="shared" si="0"/>
        <v>0</v>
      </c>
    </row>
    <row r="62" spans="1:16" ht="15" customHeight="1" x14ac:dyDescent="0.25">
      <c r="A62" s="17" t="s">
        <v>51</v>
      </c>
      <c r="B62" s="23"/>
      <c r="C62" s="23"/>
      <c r="D62" s="12"/>
      <c r="E62" s="23">
        <f>'Ejecucion '!C61</f>
        <v>0</v>
      </c>
      <c r="F62" s="23">
        <f>'Ejecucion '!D61</f>
        <v>0</v>
      </c>
      <c r="G62" s="23">
        <f>'Ejecucion '!E61</f>
        <v>0</v>
      </c>
      <c r="H62" s="12"/>
      <c r="I62" s="12"/>
      <c r="J62" s="12"/>
      <c r="K62" s="12"/>
      <c r="L62" s="12"/>
      <c r="M62" s="12"/>
      <c r="N62" s="12"/>
      <c r="O62" s="12"/>
      <c r="P62" s="16">
        <f t="shared" si="0"/>
        <v>0</v>
      </c>
    </row>
    <row r="63" spans="1:16" ht="15" customHeight="1" x14ac:dyDescent="0.25">
      <c r="A63" s="17" t="s">
        <v>52</v>
      </c>
      <c r="B63" s="23"/>
      <c r="C63" s="23"/>
      <c r="D63" s="12"/>
      <c r="E63" s="23">
        <f>'Ejecucion '!C62</f>
        <v>0</v>
      </c>
      <c r="F63" s="23">
        <f>'Ejecucion '!D62</f>
        <v>0</v>
      </c>
      <c r="G63" s="23">
        <f>'Ejecucion '!E62</f>
        <v>0</v>
      </c>
      <c r="H63" s="12"/>
      <c r="I63" s="12"/>
      <c r="J63" s="12"/>
      <c r="K63" s="12"/>
      <c r="L63" s="12"/>
      <c r="M63" s="12"/>
      <c r="N63" s="12"/>
      <c r="O63" s="12"/>
      <c r="P63" s="16">
        <f t="shared" si="0"/>
        <v>0</v>
      </c>
    </row>
    <row r="64" spans="1:16" ht="15" customHeight="1" x14ac:dyDescent="0.25">
      <c r="A64" s="15" t="s">
        <v>53</v>
      </c>
      <c r="B64" s="22">
        <v>0</v>
      </c>
      <c r="C64" s="16">
        <v>0</v>
      </c>
      <c r="D64" s="12"/>
      <c r="E64" s="22">
        <f>'Ejecucion '!C63</f>
        <v>0</v>
      </c>
      <c r="F64" s="22">
        <f>'Ejecucion '!D63</f>
        <v>0</v>
      </c>
      <c r="G64" s="22">
        <f>'Ejecucion '!E63</f>
        <v>0</v>
      </c>
      <c r="H64" s="12"/>
      <c r="I64" s="12"/>
      <c r="J64" s="12"/>
      <c r="K64" s="12"/>
      <c r="L64" s="12"/>
      <c r="M64" s="12"/>
      <c r="N64" s="12"/>
      <c r="O64" s="12"/>
      <c r="P64" s="16">
        <f t="shared" si="0"/>
        <v>0</v>
      </c>
    </row>
    <row r="65" spans="1:16" ht="15" customHeight="1" x14ac:dyDescent="0.25">
      <c r="A65" s="17" t="s">
        <v>54</v>
      </c>
      <c r="B65" s="23">
        <v>0</v>
      </c>
      <c r="C65" s="23">
        <v>0</v>
      </c>
      <c r="D65" s="12"/>
      <c r="E65" s="23">
        <f>'Ejecucion '!C64</f>
        <v>0</v>
      </c>
      <c r="F65" s="23">
        <f>'Ejecucion '!D64</f>
        <v>0</v>
      </c>
      <c r="G65" s="23">
        <f>'Ejecucion '!E64</f>
        <v>0</v>
      </c>
      <c r="H65" s="12"/>
      <c r="I65" s="12"/>
      <c r="J65" s="12"/>
      <c r="K65" s="12"/>
      <c r="L65" s="12"/>
      <c r="M65" s="12"/>
      <c r="N65" s="12"/>
      <c r="O65" s="12"/>
      <c r="P65" s="16">
        <f t="shared" si="0"/>
        <v>0</v>
      </c>
    </row>
    <row r="66" spans="1:16" ht="15" customHeight="1" x14ac:dyDescent="0.25">
      <c r="A66" s="17" t="s">
        <v>55</v>
      </c>
      <c r="B66" s="23"/>
      <c r="C66" s="23"/>
      <c r="D66" s="12"/>
      <c r="E66" s="23">
        <f>'Ejecucion '!C65</f>
        <v>0</v>
      </c>
      <c r="F66" s="23">
        <f>'Ejecucion '!D65</f>
        <v>0</v>
      </c>
      <c r="G66" s="23">
        <f>'Ejecucion '!E65</f>
        <v>0</v>
      </c>
      <c r="H66" s="12"/>
      <c r="I66" s="12"/>
      <c r="J66" s="12"/>
      <c r="K66" s="12"/>
      <c r="L66" s="12"/>
      <c r="M66" s="12"/>
      <c r="N66" s="12"/>
      <c r="O66" s="12"/>
      <c r="P66" s="16">
        <f t="shared" si="0"/>
        <v>0</v>
      </c>
    </row>
    <row r="67" spans="1:16" ht="15" customHeight="1" x14ac:dyDescent="0.25">
      <c r="A67" s="17" t="s">
        <v>56</v>
      </c>
      <c r="B67" s="23"/>
      <c r="C67" s="23"/>
      <c r="D67" s="12"/>
      <c r="E67" s="23">
        <f>'Ejecucion '!C66</f>
        <v>0</v>
      </c>
      <c r="F67" s="23">
        <f>'Ejecucion '!D66</f>
        <v>0</v>
      </c>
      <c r="G67" s="23">
        <f>'Ejecucion '!E66</f>
        <v>0</v>
      </c>
      <c r="H67" s="12"/>
      <c r="I67" s="12"/>
      <c r="J67" s="12"/>
      <c r="K67" s="12"/>
      <c r="L67" s="12"/>
      <c r="M67" s="12"/>
      <c r="N67" s="12"/>
      <c r="O67" s="12"/>
      <c r="P67" s="16">
        <f t="shared" si="0"/>
        <v>0</v>
      </c>
    </row>
    <row r="68" spans="1:16" ht="15" customHeight="1" x14ac:dyDescent="0.25">
      <c r="A68" s="17" t="s">
        <v>80</v>
      </c>
      <c r="B68" s="32"/>
      <c r="C68" s="32"/>
      <c r="D68" s="12"/>
      <c r="E68" s="23">
        <f>'Ejecucion '!C67</f>
        <v>0</v>
      </c>
      <c r="F68" s="23">
        <f>'Ejecucion '!D67</f>
        <v>0</v>
      </c>
      <c r="G68" s="23">
        <f>'Ejecucion '!E67</f>
        <v>0</v>
      </c>
      <c r="H68" s="12"/>
      <c r="I68" s="12"/>
      <c r="J68" s="12"/>
      <c r="K68" s="12"/>
      <c r="L68" s="12"/>
      <c r="M68" s="12"/>
      <c r="N68" s="12"/>
      <c r="O68" s="12"/>
      <c r="P68" s="16">
        <f t="shared" si="0"/>
        <v>0</v>
      </c>
    </row>
    <row r="69" spans="1:16" ht="15" customHeight="1" x14ac:dyDescent="0.25">
      <c r="A69" s="15" t="s">
        <v>57</v>
      </c>
      <c r="B69" s="22">
        <v>0</v>
      </c>
      <c r="C69" s="16"/>
      <c r="D69" s="12"/>
      <c r="E69" s="22">
        <f>'Ejecucion '!C68</f>
        <v>0</v>
      </c>
      <c r="F69" s="22">
        <f>'Ejecucion '!D68</f>
        <v>0</v>
      </c>
      <c r="G69" s="22">
        <f>'Ejecucion '!E68</f>
        <v>0</v>
      </c>
      <c r="H69" s="12"/>
      <c r="I69" s="12"/>
      <c r="J69" s="12"/>
      <c r="K69" s="12"/>
      <c r="L69" s="12"/>
      <c r="M69" s="12"/>
      <c r="N69" s="12"/>
      <c r="O69" s="12"/>
      <c r="P69" s="16">
        <f t="shared" si="0"/>
        <v>0</v>
      </c>
    </row>
    <row r="70" spans="1:16" ht="15" customHeight="1" x14ac:dyDescent="0.25">
      <c r="A70" s="17" t="s">
        <v>58</v>
      </c>
      <c r="B70" s="23"/>
      <c r="C70" s="18"/>
      <c r="D70" s="12"/>
      <c r="E70" s="23">
        <f>'Ejecucion '!C69</f>
        <v>0</v>
      </c>
      <c r="F70" s="23">
        <f>'Ejecucion '!D69</f>
        <v>0</v>
      </c>
      <c r="G70" s="23">
        <f>'Ejecucion '!E69</f>
        <v>0</v>
      </c>
      <c r="H70" s="12"/>
      <c r="I70" s="12"/>
      <c r="J70" s="12"/>
      <c r="K70" s="12"/>
      <c r="L70" s="12"/>
      <c r="M70" s="12"/>
      <c r="N70" s="12"/>
      <c r="O70" s="12"/>
      <c r="P70" s="16">
        <f t="shared" si="0"/>
        <v>0</v>
      </c>
    </row>
    <row r="71" spans="1:16" ht="15" customHeight="1" x14ac:dyDescent="0.25">
      <c r="A71" s="17" t="s">
        <v>59</v>
      </c>
      <c r="B71" s="23"/>
      <c r="C71" s="18"/>
      <c r="D71" s="12"/>
      <c r="E71" s="23">
        <f>'Ejecucion '!C70</f>
        <v>0</v>
      </c>
      <c r="F71" s="23">
        <f>'Ejecucion '!D70</f>
        <v>0</v>
      </c>
      <c r="G71" s="23">
        <f>'Ejecucion '!E70</f>
        <v>0</v>
      </c>
      <c r="H71" s="12"/>
      <c r="I71" s="12"/>
      <c r="J71" s="12"/>
      <c r="K71" s="12"/>
      <c r="L71" s="12"/>
      <c r="M71" s="12"/>
      <c r="N71" s="12"/>
      <c r="O71" s="12"/>
      <c r="P71" s="16">
        <f t="shared" si="0"/>
        <v>0</v>
      </c>
    </row>
    <row r="72" spans="1:16" ht="15" customHeight="1" x14ac:dyDescent="0.25">
      <c r="A72" s="15" t="s">
        <v>60</v>
      </c>
      <c r="B72" s="22">
        <v>1500000</v>
      </c>
      <c r="C72" s="16">
        <v>1500000</v>
      </c>
      <c r="D72" s="22">
        <v>0</v>
      </c>
      <c r="E72" s="22">
        <f>'Ejecucion '!C71</f>
        <v>0</v>
      </c>
      <c r="F72" s="22">
        <f>'Ejecucion '!D71</f>
        <v>0</v>
      </c>
      <c r="G72" s="22">
        <f>'Ejecucion '!E71</f>
        <v>0</v>
      </c>
      <c r="H72" s="12"/>
      <c r="I72" s="12"/>
      <c r="J72" s="12"/>
      <c r="K72" s="12"/>
      <c r="L72" s="12"/>
      <c r="M72" s="12"/>
      <c r="N72" s="12"/>
      <c r="O72" s="12"/>
      <c r="P72" s="16">
        <f t="shared" si="0"/>
        <v>0</v>
      </c>
    </row>
    <row r="73" spans="1:16" ht="15" customHeight="1" x14ac:dyDescent="0.25">
      <c r="A73" s="17" t="s">
        <v>61</v>
      </c>
      <c r="B73" s="23">
        <v>1500000</v>
      </c>
      <c r="C73" s="23">
        <v>1500000</v>
      </c>
      <c r="D73" s="23">
        <v>0</v>
      </c>
      <c r="E73" s="23">
        <f>'Ejecucion '!C72</f>
        <v>0</v>
      </c>
      <c r="F73" s="23">
        <f>'Ejecucion '!D72</f>
        <v>0</v>
      </c>
      <c r="G73" s="23">
        <f>'Ejecucion '!E72</f>
        <v>0</v>
      </c>
      <c r="H73" s="12"/>
      <c r="I73" s="12"/>
      <c r="J73" s="12"/>
      <c r="K73" s="12"/>
      <c r="L73" s="12"/>
      <c r="M73" s="12"/>
      <c r="N73" s="12"/>
      <c r="O73" s="12"/>
      <c r="P73" s="16">
        <f t="shared" si="0"/>
        <v>0</v>
      </c>
    </row>
    <row r="74" spans="1:16" ht="15" customHeight="1" x14ac:dyDescent="0.25">
      <c r="A74" s="17" t="s">
        <v>62</v>
      </c>
      <c r="B74" s="23"/>
      <c r="C74" s="23"/>
      <c r="D74" s="12"/>
      <c r="E74" s="23">
        <f>'Ejecucion '!C73</f>
        <v>0</v>
      </c>
      <c r="F74" s="23">
        <f>'Ejecucion '!D73</f>
        <v>0</v>
      </c>
      <c r="G74" s="23">
        <f>'Ejecucion '!E73</f>
        <v>0</v>
      </c>
      <c r="H74" s="12"/>
      <c r="I74" s="12"/>
      <c r="J74" s="12"/>
      <c r="K74" s="12"/>
      <c r="L74" s="12"/>
      <c r="M74" s="12"/>
      <c r="N74" s="12"/>
      <c r="O74" s="12"/>
      <c r="P74" s="16">
        <f t="shared" si="0"/>
        <v>0</v>
      </c>
    </row>
    <row r="75" spans="1:16" ht="15" customHeight="1" x14ac:dyDescent="0.25">
      <c r="A75" s="17" t="s">
        <v>63</v>
      </c>
      <c r="B75" s="33"/>
      <c r="C75" s="33"/>
      <c r="D75" s="12"/>
      <c r="E75" s="23">
        <f>'Ejecucion '!C74</f>
        <v>0</v>
      </c>
      <c r="F75" s="23">
        <f>'Ejecucion '!D74</f>
        <v>0</v>
      </c>
      <c r="G75" s="23">
        <f>'Ejecucion '!E74</f>
        <v>0</v>
      </c>
      <c r="H75" s="12"/>
      <c r="I75" s="12"/>
      <c r="J75" s="12"/>
      <c r="K75" s="12"/>
      <c r="L75" s="12"/>
      <c r="M75" s="12"/>
      <c r="N75" s="12"/>
      <c r="O75" s="12"/>
      <c r="P75" s="16">
        <f t="shared" si="0"/>
        <v>0</v>
      </c>
    </row>
    <row r="76" spans="1:16" ht="15" customHeight="1" x14ac:dyDescent="0.25">
      <c r="A76" s="15" t="s">
        <v>66</v>
      </c>
      <c r="B76" s="34"/>
      <c r="C76" s="16"/>
      <c r="D76" s="16">
        <v>18406877.829999998</v>
      </c>
      <c r="E76" s="22">
        <f>'Ejecucion '!C75</f>
        <v>22327933.600000001</v>
      </c>
      <c r="F76" s="22">
        <f>'Ejecucion '!D75</f>
        <v>43738822</v>
      </c>
      <c r="G76" s="22">
        <f>'Ejecucion '!E75</f>
        <v>0</v>
      </c>
      <c r="H76" s="12"/>
      <c r="I76" s="12"/>
      <c r="J76" s="12"/>
      <c r="K76" s="12"/>
      <c r="L76" s="12"/>
      <c r="M76" s="12"/>
      <c r="N76" s="12"/>
      <c r="O76" s="12"/>
      <c r="P76" s="16"/>
    </row>
    <row r="77" spans="1:16" ht="15" customHeight="1" x14ac:dyDescent="0.25">
      <c r="A77" s="15" t="s">
        <v>67</v>
      </c>
      <c r="B77" s="22"/>
      <c r="C77" s="16"/>
      <c r="D77" s="16">
        <v>18406877.829999998</v>
      </c>
      <c r="E77" s="22">
        <f>'Ejecucion '!C76</f>
        <v>22327933.600000001</v>
      </c>
      <c r="F77" s="22">
        <f>'Ejecucion '!D76</f>
        <v>43738822</v>
      </c>
      <c r="G77" s="22">
        <f>'Ejecucion '!E76</f>
        <v>0</v>
      </c>
      <c r="H77" s="12"/>
      <c r="I77" s="12"/>
      <c r="J77" s="12"/>
      <c r="K77" s="12"/>
      <c r="L77" s="12"/>
      <c r="M77" s="12"/>
      <c r="N77" s="12"/>
      <c r="O77" s="12"/>
      <c r="P77" s="16"/>
    </row>
    <row r="78" spans="1:16" ht="15" customHeight="1" x14ac:dyDescent="0.25">
      <c r="A78" s="17" t="s">
        <v>68</v>
      </c>
      <c r="B78" s="23"/>
      <c r="C78" s="18"/>
      <c r="D78" s="23">
        <v>18406877.829999998</v>
      </c>
      <c r="E78" s="23">
        <f>'Ejecucion '!C77</f>
        <v>22327933.600000001</v>
      </c>
      <c r="F78" s="23">
        <f>'Ejecucion '!D77</f>
        <v>43738822</v>
      </c>
      <c r="G78" s="23">
        <f>'Ejecucion '!E77</f>
        <v>0</v>
      </c>
      <c r="H78" s="12"/>
      <c r="I78" s="12"/>
      <c r="J78" s="12"/>
      <c r="K78" s="12"/>
      <c r="L78" s="12"/>
      <c r="M78" s="12"/>
      <c r="N78" s="12"/>
      <c r="O78" s="12"/>
      <c r="P78" s="16"/>
    </row>
    <row r="79" spans="1:16" ht="15" customHeight="1" x14ac:dyDescent="0.25">
      <c r="A79" s="17" t="s">
        <v>69</v>
      </c>
      <c r="B79" s="23"/>
      <c r="C79" s="18"/>
      <c r="D79" s="12"/>
      <c r="E79" s="23">
        <f>'Ejecucion '!C78</f>
        <v>0</v>
      </c>
      <c r="F79" s="23">
        <f>'Ejecucion '!D78</f>
        <v>0</v>
      </c>
      <c r="G79" s="23">
        <f>'Ejecucion '!E78</f>
        <v>0</v>
      </c>
      <c r="H79" s="12"/>
      <c r="I79" s="12"/>
      <c r="J79" s="12"/>
      <c r="K79" s="12"/>
      <c r="L79" s="12"/>
      <c r="M79" s="12"/>
      <c r="N79" s="12"/>
      <c r="O79" s="12"/>
      <c r="P79" s="16">
        <f t="shared" ref="P79:P84" si="1">SUM(D79:G79)</f>
        <v>0</v>
      </c>
    </row>
    <row r="80" spans="1:16" ht="15" customHeight="1" x14ac:dyDescent="0.25">
      <c r="A80" s="15" t="s">
        <v>70</v>
      </c>
      <c r="B80" s="22">
        <v>60000000</v>
      </c>
      <c r="C80" s="16">
        <v>60000000</v>
      </c>
      <c r="D80" s="16">
        <v>23000000</v>
      </c>
      <c r="E80" s="22">
        <f>'Ejecucion '!C79</f>
        <v>0</v>
      </c>
      <c r="F80" s="22">
        <f>'Ejecucion '!D79</f>
        <v>23951961.530000001</v>
      </c>
      <c r="G80" s="22">
        <f>'Ejecucion '!E79</f>
        <v>20000000</v>
      </c>
      <c r="H80" s="12"/>
      <c r="I80" s="12"/>
      <c r="J80" s="12"/>
      <c r="K80" s="12"/>
      <c r="L80" s="12"/>
      <c r="M80" s="12"/>
      <c r="N80" s="12"/>
      <c r="O80" s="12"/>
      <c r="P80" s="16">
        <f t="shared" si="1"/>
        <v>66951961.530000001</v>
      </c>
    </row>
    <row r="81" spans="1:16" ht="15" customHeight="1" x14ac:dyDescent="0.25">
      <c r="A81" s="17" t="s">
        <v>71</v>
      </c>
      <c r="B81" s="23">
        <v>60000000</v>
      </c>
      <c r="C81" s="23">
        <v>60000000</v>
      </c>
      <c r="D81" s="23">
        <v>23000000</v>
      </c>
      <c r="E81" s="23">
        <f>'Ejecucion '!C80</f>
        <v>0</v>
      </c>
      <c r="F81" s="23">
        <f>'Ejecucion '!D80</f>
        <v>23951961.530000001</v>
      </c>
      <c r="G81" s="23">
        <f>'Ejecucion '!E80</f>
        <v>20000000</v>
      </c>
      <c r="H81" s="12"/>
      <c r="I81" s="12"/>
      <c r="J81" s="12"/>
      <c r="K81" s="12"/>
      <c r="L81" s="12"/>
      <c r="M81" s="12"/>
      <c r="N81" s="12"/>
      <c r="O81" s="12"/>
      <c r="P81" s="16">
        <f t="shared" si="1"/>
        <v>66951961.530000001</v>
      </c>
    </row>
    <row r="82" spans="1:16" ht="15" customHeight="1" x14ac:dyDescent="0.25">
      <c r="A82" s="17" t="s">
        <v>72</v>
      </c>
      <c r="B82" s="23"/>
      <c r="C82" s="23"/>
      <c r="D82" s="12"/>
      <c r="E82" s="23">
        <f>'Ejecucion '!C81</f>
        <v>0</v>
      </c>
      <c r="F82" s="23">
        <f>'Ejecucion '!D81</f>
        <v>0</v>
      </c>
      <c r="G82" s="23">
        <f>'Ejecucion '!E81</f>
        <v>0</v>
      </c>
      <c r="H82" s="12"/>
      <c r="I82" s="12"/>
      <c r="J82" s="12"/>
      <c r="K82" s="12"/>
      <c r="L82" s="12"/>
      <c r="M82" s="12"/>
      <c r="N82" s="12"/>
      <c r="O82" s="12"/>
      <c r="P82" s="16">
        <f t="shared" si="1"/>
        <v>0</v>
      </c>
    </row>
    <row r="83" spans="1:16" ht="15" customHeight="1" x14ac:dyDescent="0.25">
      <c r="A83" s="15" t="s">
        <v>73</v>
      </c>
      <c r="B83" s="20"/>
      <c r="C83" s="16"/>
      <c r="D83" s="12"/>
      <c r="E83" s="23">
        <f>'Ejecucion '!C82</f>
        <v>0</v>
      </c>
      <c r="F83" s="23">
        <f>'Ejecucion '!D82</f>
        <v>0</v>
      </c>
      <c r="G83" s="23">
        <f>'Ejecucion '!E82</f>
        <v>0</v>
      </c>
      <c r="H83" s="12"/>
      <c r="I83" s="12"/>
      <c r="J83" s="12"/>
      <c r="K83" s="12"/>
      <c r="L83" s="12"/>
      <c r="M83" s="12"/>
      <c r="N83" s="12"/>
      <c r="O83" s="12"/>
      <c r="P83" s="16">
        <f t="shared" si="1"/>
        <v>0</v>
      </c>
    </row>
    <row r="84" spans="1:16" ht="15" customHeight="1" x14ac:dyDescent="0.25">
      <c r="A84" s="17" t="s">
        <v>74</v>
      </c>
      <c r="B84" s="19"/>
      <c r="C84" s="18"/>
      <c r="D84" s="12"/>
      <c r="E84" s="23">
        <f>'Ejecucion '!C83</f>
        <v>0</v>
      </c>
      <c r="F84" s="23">
        <f>'Ejecucion '!D83</f>
        <v>0</v>
      </c>
      <c r="G84" s="23">
        <f>'Ejecucion '!E83</f>
        <v>0</v>
      </c>
      <c r="H84" s="12"/>
      <c r="I84" s="12"/>
      <c r="J84" s="12"/>
      <c r="K84" s="12"/>
      <c r="L84" s="12"/>
      <c r="M84" s="12"/>
      <c r="N84" s="12"/>
      <c r="O84" s="12"/>
      <c r="P84" s="16">
        <f t="shared" si="1"/>
        <v>0</v>
      </c>
    </row>
    <row r="85" spans="1:16" ht="15" customHeight="1" x14ac:dyDescent="0.25">
      <c r="A85" s="29" t="s">
        <v>64</v>
      </c>
      <c r="B85" s="35">
        <v>1300000000</v>
      </c>
      <c r="C85" s="24">
        <v>1300000000</v>
      </c>
      <c r="D85" s="24">
        <v>150453643.90000001</v>
      </c>
      <c r="E85" s="24">
        <f>'Ejecucion '!C84</f>
        <v>142330062.06</v>
      </c>
      <c r="F85" s="24">
        <f>'Ejecucion '!D84</f>
        <v>312899466.25999999</v>
      </c>
      <c r="G85" s="24">
        <f>'Ejecucion '!E84</f>
        <v>178433858.25999999</v>
      </c>
      <c r="H85" s="24"/>
      <c r="I85" s="24"/>
      <c r="J85" s="24"/>
      <c r="K85" s="24"/>
      <c r="L85" s="24"/>
      <c r="M85" s="24"/>
      <c r="N85" s="24"/>
      <c r="O85" s="24"/>
      <c r="P85" s="24">
        <f>'Ejecucion '!N84</f>
        <v>699643397.04999995</v>
      </c>
    </row>
    <row r="86" spans="1:16" ht="15" customHeight="1" x14ac:dyDescent="0.25">
      <c r="A86" s="37" t="s">
        <v>102</v>
      </c>
      <c r="B86" s="1"/>
      <c r="C86" s="1"/>
      <c r="E86" s="18"/>
    </row>
    <row r="87" spans="1:16" ht="15" customHeight="1" x14ac:dyDescent="0.25">
      <c r="D87" s="1"/>
      <c r="E87" s="1"/>
    </row>
    <row r="89" spans="1:16" ht="15" customHeight="1" x14ac:dyDescent="0.25">
      <c r="B89" s="1"/>
    </row>
    <row r="92" spans="1:16" ht="15" customHeight="1" x14ac:dyDescent="0.25">
      <c r="A92" s="4" t="s">
        <v>95</v>
      </c>
      <c r="C92" s="69" t="s">
        <v>96</v>
      </c>
      <c r="D92" s="69"/>
      <c r="E92" s="69"/>
      <c r="F92" s="5"/>
      <c r="G92" s="5"/>
      <c r="H92" s="5"/>
      <c r="I92" s="5"/>
      <c r="J92" s="5"/>
      <c r="K92" s="5"/>
      <c r="L92" s="5"/>
      <c r="M92" s="5"/>
    </row>
    <row r="93" spans="1:16" ht="8.25" customHeight="1" x14ac:dyDescent="0.25">
      <c r="A93" s="6"/>
      <c r="F93" s="5"/>
      <c r="G93" s="5"/>
      <c r="H93" s="5"/>
      <c r="I93" s="5"/>
      <c r="J93" s="5"/>
      <c r="K93" s="5"/>
      <c r="L93" s="5"/>
      <c r="M93" s="5"/>
    </row>
    <row r="94" spans="1:16" ht="15" customHeight="1" x14ac:dyDescent="0.25">
      <c r="C94" s="60"/>
      <c r="D94" s="60"/>
      <c r="E94" s="60"/>
      <c r="F94" s="60"/>
      <c r="G94" s="60"/>
      <c r="H94" s="60"/>
      <c r="I94" s="60"/>
      <c r="J94" s="60"/>
    </row>
    <row r="95" spans="1:16" ht="15" customHeight="1" x14ac:dyDescent="0.25">
      <c r="A95" s="49" t="s">
        <v>97</v>
      </c>
      <c r="C95" s="76" t="s">
        <v>101</v>
      </c>
      <c r="D95" s="76"/>
      <c r="E95" s="76"/>
      <c r="F95" s="7"/>
      <c r="G95" s="7"/>
      <c r="H95" s="7"/>
      <c r="I95" s="7"/>
      <c r="J95" s="7"/>
    </row>
    <row r="96" spans="1:16" ht="15" customHeight="1" x14ac:dyDescent="0.25">
      <c r="A96" s="8" t="s">
        <v>98</v>
      </c>
      <c r="C96" s="61" t="s">
        <v>99</v>
      </c>
      <c r="D96" s="61"/>
      <c r="E96" s="61"/>
      <c r="F96" s="60"/>
      <c r="G96" s="60"/>
      <c r="H96" s="60"/>
      <c r="I96" s="60"/>
      <c r="J96" s="60"/>
      <c r="K96" s="60"/>
      <c r="L96" s="60"/>
      <c r="M96" s="60"/>
    </row>
  </sheetData>
  <mergeCells count="14">
    <mergeCell ref="C92:E92"/>
    <mergeCell ref="C94:J94"/>
    <mergeCell ref="C96:E96"/>
    <mergeCell ref="F96:M96"/>
    <mergeCell ref="A9:A10"/>
    <mergeCell ref="B9:B10"/>
    <mergeCell ref="C9:C10"/>
    <mergeCell ref="D9:P9"/>
    <mergeCell ref="C95:E95"/>
    <mergeCell ref="A3:P3"/>
    <mergeCell ref="A4:P4"/>
    <mergeCell ref="A5:P5"/>
    <mergeCell ref="A6:P6"/>
    <mergeCell ref="A7:P7"/>
  </mergeCells>
  <printOptions verticalCentered="1"/>
  <pageMargins left="0.51181102362204722" right="0.11811023622047245" top="0" bottom="0" header="0.11811023622047245" footer="0"/>
  <pageSetup scale="4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Ejecucion </vt:lpstr>
      <vt:lpstr>P1 Presupuesto Aprobado-Ejec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Eufemina Mota Mercedes</cp:lastModifiedBy>
  <cp:lastPrinted>2024-05-10T16:32:25Z</cp:lastPrinted>
  <dcterms:created xsi:type="dcterms:W3CDTF">2021-07-29T18:58:50Z</dcterms:created>
  <dcterms:modified xsi:type="dcterms:W3CDTF">2024-05-10T18:16:44Z</dcterms:modified>
</cp:coreProperties>
</file>