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disla\Downloads\"/>
    </mc:Choice>
  </mc:AlternateContent>
  <xr:revisionPtr revIDLastSave="0" documentId="13_ncr:1_{67BBCD2F-728A-44E4-82E5-DA8065021540}" xr6:coauthVersionLast="47" xr6:coauthVersionMax="47" xr10:uidLastSave="{00000000-0000-0000-0000-000000000000}"/>
  <bookViews>
    <workbookView xWindow="-120" yWindow="-120" windowWidth="20730" windowHeight="11160" tabRatio="746" firstSheet="1" activeTab="1" xr2:uid="{00000000-000D-0000-FFFF-FFFF00000000}"/>
  </bookViews>
  <sheets>
    <sheet name="Data cruda" sheetId="14" state="hidden" r:id="rId1"/>
    <sheet name="Canales" sheetId="1" r:id="rId2"/>
    <sheet name="Beneficiarios" sheetId="4" r:id="rId3"/>
    <sheet name="Tabla bodegas" sheetId="2" r:id="rId4"/>
    <sheet name="Tabla mercados" sheetId="5" r:id="rId5"/>
    <sheet name="Tabla ferias" sheetId="6" r:id="rId6"/>
    <sheet name="Tabla supermercados" sheetId="7" state="hidden" r:id="rId7"/>
    <sheet name="Productores canales" sheetId="8" r:id="rId8"/>
    <sheet name="Talleres" sheetId="9" r:id="rId9"/>
    <sheet name="Productores talleres" sheetId="10" r:id="rId10"/>
    <sheet name="Encuentros" sheetId="11" state="hidden" r:id="rId11"/>
    <sheet name="Productores afiliados" sheetId="12" state="hidden" r:id="rId12"/>
    <sheet name="Asociaciones" sheetId="13" state="hidden" r:id="rId13"/>
    <sheet name="Hoja1" sheetId="15" state="hidden" r:id="rId14"/>
  </sheets>
  <definedNames>
    <definedName name="_xlnm._FilterDatabase" localSheetId="0" hidden="1">'Data cruda'!$A$4:$N$36</definedName>
    <definedName name="_xlnm._FilterDatabase" localSheetId="5" hidden="1">'Tabla ferias'!$A$1:$F$34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7" l="1"/>
  <c r="D1" i="7"/>
  <c r="C1" i="7"/>
  <c r="D1" i="13"/>
  <c r="D2" i="13" s="1"/>
  <c r="C1" i="13"/>
  <c r="C2" i="13" s="1"/>
  <c r="B1" i="13"/>
  <c r="B2" i="13" s="1"/>
  <c r="D1" i="12"/>
  <c r="C1" i="12"/>
  <c r="B1" i="12"/>
  <c r="D1" i="11"/>
  <c r="D2" i="11" s="1"/>
  <c r="C1" i="11"/>
  <c r="C2" i="11" s="1"/>
  <c r="B1" i="11"/>
  <c r="B2" i="11" s="1"/>
  <c r="D1" i="10"/>
  <c r="D5" i="10" s="1"/>
  <c r="C1" i="10"/>
  <c r="C6" i="10" s="1"/>
  <c r="B1" i="10"/>
  <c r="D1" i="9"/>
  <c r="D6" i="9" s="1"/>
  <c r="C1" i="9"/>
  <c r="C6" i="9" s="1"/>
  <c r="B1" i="9"/>
  <c r="D19" i="8"/>
  <c r="C19" i="8"/>
  <c r="B19" i="8"/>
  <c r="B20" i="8" s="1"/>
  <c r="E1" i="6"/>
  <c r="D1" i="6"/>
  <c r="C1" i="6"/>
  <c r="E1" i="5"/>
  <c r="D1" i="5"/>
  <c r="D34" i="5" s="1"/>
  <c r="C1" i="5"/>
  <c r="E1" i="2"/>
  <c r="D1" i="2"/>
  <c r="C1" i="2"/>
  <c r="D19" i="4"/>
  <c r="D22" i="4" s="1"/>
  <c r="C19" i="4"/>
  <c r="C22" i="4" s="1"/>
  <c r="B19" i="4"/>
  <c r="B22" i="4" s="1"/>
  <c r="D19" i="1"/>
  <c r="D22" i="1" s="1"/>
  <c r="C19" i="1"/>
  <c r="C22" i="1" s="1"/>
  <c r="B19" i="1"/>
  <c r="B22" i="1" s="1"/>
  <c r="D3" i="9" l="1"/>
  <c r="D6" i="10"/>
  <c r="D3" i="10"/>
  <c r="D4" i="10"/>
  <c r="D4" i="9"/>
  <c r="D5" i="9"/>
  <c r="C35" i="5"/>
  <c r="C34" i="5"/>
  <c r="E35" i="5"/>
  <c r="E34" i="5"/>
  <c r="D23" i="1"/>
  <c r="B23" i="1"/>
  <c r="B21" i="1"/>
  <c r="C21" i="4"/>
  <c r="C23" i="4"/>
  <c r="E31" i="2"/>
  <c r="E27" i="2"/>
  <c r="E23" i="2"/>
  <c r="E19" i="2"/>
  <c r="E15" i="2"/>
  <c r="E11" i="2"/>
  <c r="E7" i="2"/>
  <c r="E34" i="2"/>
  <c r="E30" i="2"/>
  <c r="E26" i="2"/>
  <c r="E22" i="2"/>
  <c r="E18" i="2"/>
  <c r="E14" i="2"/>
  <c r="E10" i="2"/>
  <c r="E6" i="2"/>
  <c r="E33" i="2"/>
  <c r="E29" i="2"/>
  <c r="E25" i="2"/>
  <c r="E21" i="2"/>
  <c r="E17" i="2"/>
  <c r="E13" i="2"/>
  <c r="E9" i="2"/>
  <c r="E5" i="2"/>
  <c r="E32" i="2"/>
  <c r="E28" i="2"/>
  <c r="E24" i="2"/>
  <c r="E20" i="2"/>
  <c r="E16" i="2"/>
  <c r="E12" i="2"/>
  <c r="E8" i="2"/>
  <c r="E4" i="2"/>
  <c r="E3" i="2"/>
  <c r="C33" i="6"/>
  <c r="C29" i="6"/>
  <c r="C25" i="6"/>
  <c r="C21" i="6"/>
  <c r="C17" i="6"/>
  <c r="C13" i="6"/>
  <c r="C9" i="6"/>
  <c r="C5" i="6"/>
  <c r="C32" i="6"/>
  <c r="C28" i="6"/>
  <c r="C24" i="6"/>
  <c r="C20" i="6"/>
  <c r="C16" i="6"/>
  <c r="C12" i="6"/>
  <c r="C8" i="6"/>
  <c r="C4" i="6"/>
  <c r="C31" i="6"/>
  <c r="C27" i="6"/>
  <c r="C23" i="6"/>
  <c r="C19" i="6"/>
  <c r="C15" i="6"/>
  <c r="C11" i="6"/>
  <c r="C7" i="6"/>
  <c r="C3" i="6"/>
  <c r="C34" i="6"/>
  <c r="C30" i="6"/>
  <c r="C26" i="6"/>
  <c r="C22" i="6"/>
  <c r="C18" i="6"/>
  <c r="C14" i="6"/>
  <c r="C10" i="6"/>
  <c r="C6" i="6"/>
  <c r="C20" i="8"/>
  <c r="B23" i="4"/>
  <c r="B21" i="4"/>
  <c r="D34" i="2"/>
  <c r="D30" i="2"/>
  <c r="D26" i="2"/>
  <c r="D22" i="2"/>
  <c r="D18" i="2"/>
  <c r="D14" i="2"/>
  <c r="D10" i="2"/>
  <c r="D6" i="2"/>
  <c r="D3" i="2"/>
  <c r="D33" i="2"/>
  <c r="D29" i="2"/>
  <c r="D25" i="2"/>
  <c r="D21" i="2"/>
  <c r="D17" i="2"/>
  <c r="D13" i="2"/>
  <c r="D9" i="2"/>
  <c r="D5" i="2"/>
  <c r="D32" i="2"/>
  <c r="D28" i="2"/>
  <c r="D24" i="2"/>
  <c r="D20" i="2"/>
  <c r="D16" i="2"/>
  <c r="D12" i="2"/>
  <c r="D8" i="2"/>
  <c r="D4" i="2"/>
  <c r="D31" i="2"/>
  <c r="D27" i="2"/>
  <c r="D23" i="2"/>
  <c r="D19" i="2"/>
  <c r="D15" i="2"/>
  <c r="D11" i="2"/>
  <c r="D7" i="2"/>
  <c r="E31" i="5"/>
  <c r="E27" i="5"/>
  <c r="E23" i="5"/>
  <c r="E19" i="5"/>
  <c r="E15" i="5"/>
  <c r="E11" i="5"/>
  <c r="E7" i="5"/>
  <c r="E3" i="5"/>
  <c r="E30" i="5"/>
  <c r="E26" i="5"/>
  <c r="E22" i="5"/>
  <c r="E18" i="5"/>
  <c r="E14" i="5"/>
  <c r="E10" i="5"/>
  <c r="E6" i="5"/>
  <c r="E33" i="5"/>
  <c r="E29" i="5"/>
  <c r="E25" i="5"/>
  <c r="E21" i="5"/>
  <c r="E17" i="5"/>
  <c r="E13" i="5"/>
  <c r="E9" i="5"/>
  <c r="E5" i="5"/>
  <c r="E32" i="5"/>
  <c r="E28" i="5"/>
  <c r="E24" i="5"/>
  <c r="E20" i="5"/>
  <c r="E16" i="5"/>
  <c r="E12" i="5"/>
  <c r="E8" i="5"/>
  <c r="E4" i="5"/>
  <c r="C5" i="9"/>
  <c r="C4" i="9"/>
  <c r="C3" i="9"/>
  <c r="E31" i="7"/>
  <c r="E27" i="7"/>
  <c r="E23" i="7"/>
  <c r="E19" i="7"/>
  <c r="E15" i="7"/>
  <c r="E11" i="7"/>
  <c r="E7" i="7"/>
  <c r="E3" i="7"/>
  <c r="E34" i="7"/>
  <c r="E30" i="7"/>
  <c r="E26" i="7"/>
  <c r="E22" i="7"/>
  <c r="E18" i="7"/>
  <c r="E14" i="7"/>
  <c r="E10" i="7"/>
  <c r="E6" i="7"/>
  <c r="E33" i="7"/>
  <c r="E29" i="7"/>
  <c r="E25" i="7"/>
  <c r="E21" i="7"/>
  <c r="E17" i="7"/>
  <c r="E13" i="7"/>
  <c r="E9" i="7"/>
  <c r="E5" i="7"/>
  <c r="E32" i="7"/>
  <c r="E28" i="7"/>
  <c r="E24" i="7"/>
  <c r="E20" i="7"/>
  <c r="E16" i="7"/>
  <c r="E12" i="7"/>
  <c r="E8" i="7"/>
  <c r="E4" i="7"/>
  <c r="D21" i="1"/>
  <c r="C33" i="2"/>
  <c r="C29" i="2"/>
  <c r="C25" i="2"/>
  <c r="C21" i="2"/>
  <c r="C17" i="2"/>
  <c r="C13" i="2"/>
  <c r="C9" i="2"/>
  <c r="C5" i="2"/>
  <c r="C32" i="2"/>
  <c r="C28" i="2"/>
  <c r="C24" i="2"/>
  <c r="C20" i="2"/>
  <c r="C16" i="2"/>
  <c r="C12" i="2"/>
  <c r="C8" i="2"/>
  <c r="C4" i="2"/>
  <c r="C31" i="2"/>
  <c r="C27" i="2"/>
  <c r="C23" i="2"/>
  <c r="C19" i="2"/>
  <c r="C15" i="2"/>
  <c r="C11" i="2"/>
  <c r="C7" i="2"/>
  <c r="C3" i="2"/>
  <c r="C34" i="2"/>
  <c r="C30" i="2"/>
  <c r="C26" i="2"/>
  <c r="C22" i="2"/>
  <c r="C18" i="2"/>
  <c r="C14" i="2"/>
  <c r="C10" i="2"/>
  <c r="C6" i="2"/>
  <c r="D35" i="5"/>
  <c r="D30" i="5"/>
  <c r="D26" i="5"/>
  <c r="D22" i="5"/>
  <c r="D18" i="5"/>
  <c r="D14" i="5"/>
  <c r="D10" i="5"/>
  <c r="D6" i="5"/>
  <c r="D33" i="5"/>
  <c r="D29" i="5"/>
  <c r="D25" i="5"/>
  <c r="D21" i="5"/>
  <c r="D17" i="5"/>
  <c r="D13" i="5"/>
  <c r="D9" i="5"/>
  <c r="D5" i="5"/>
  <c r="D32" i="5"/>
  <c r="D28" i="5"/>
  <c r="D24" i="5"/>
  <c r="D20" i="5"/>
  <c r="D16" i="5"/>
  <c r="D12" i="5"/>
  <c r="D8" i="5"/>
  <c r="D4" i="5"/>
  <c r="D31" i="5"/>
  <c r="D27" i="5"/>
  <c r="D23" i="5"/>
  <c r="D19" i="5"/>
  <c r="D15" i="5"/>
  <c r="D11" i="5"/>
  <c r="D7" i="5"/>
  <c r="D3" i="5"/>
  <c r="E31" i="6"/>
  <c r="E27" i="6"/>
  <c r="E23" i="6"/>
  <c r="E19" i="6"/>
  <c r="E15" i="6"/>
  <c r="E11" i="6"/>
  <c r="E7" i="6"/>
  <c r="E3" i="6"/>
  <c r="E34" i="6"/>
  <c r="E30" i="6"/>
  <c r="E26" i="6"/>
  <c r="E22" i="6"/>
  <c r="E18" i="6"/>
  <c r="E14" i="6"/>
  <c r="E10" i="6"/>
  <c r="E6" i="6"/>
  <c r="E33" i="6"/>
  <c r="E29" i="6"/>
  <c r="E25" i="6"/>
  <c r="E21" i="6"/>
  <c r="E17" i="6"/>
  <c r="E13" i="6"/>
  <c r="E9" i="6"/>
  <c r="E5" i="6"/>
  <c r="E32" i="6"/>
  <c r="E28" i="6"/>
  <c r="E24" i="6"/>
  <c r="E20" i="6"/>
  <c r="E16" i="6"/>
  <c r="E12" i="6"/>
  <c r="E8" i="6"/>
  <c r="E4" i="6"/>
  <c r="B4" i="9"/>
  <c r="B5" i="9"/>
  <c r="B3" i="9"/>
  <c r="B6" i="9"/>
  <c r="C4" i="10"/>
  <c r="C3" i="10"/>
  <c r="C5" i="10"/>
  <c r="D34" i="7"/>
  <c r="D30" i="7"/>
  <c r="D26" i="7"/>
  <c r="D22" i="7"/>
  <c r="D18" i="7"/>
  <c r="D14" i="7"/>
  <c r="D10" i="7"/>
  <c r="D6" i="7"/>
  <c r="D33" i="7"/>
  <c r="D29" i="7"/>
  <c r="D25" i="7"/>
  <c r="D21" i="7"/>
  <c r="D17" i="7"/>
  <c r="D13" i="7"/>
  <c r="D9" i="7"/>
  <c r="D5" i="7"/>
  <c r="D32" i="7"/>
  <c r="D28" i="7"/>
  <c r="D24" i="7"/>
  <c r="D20" i="7"/>
  <c r="D16" i="7"/>
  <c r="D12" i="7"/>
  <c r="D8" i="7"/>
  <c r="D4" i="7"/>
  <c r="D31" i="7"/>
  <c r="D27" i="7"/>
  <c r="D23" i="7"/>
  <c r="D19" i="7"/>
  <c r="D15" i="7"/>
  <c r="D11" i="7"/>
  <c r="D7" i="7"/>
  <c r="D3" i="7"/>
  <c r="C21" i="1"/>
  <c r="C23" i="1"/>
  <c r="D23" i="4"/>
  <c r="D21" i="4"/>
  <c r="C33" i="5"/>
  <c r="C29" i="5"/>
  <c r="C25" i="5"/>
  <c r="C21" i="5"/>
  <c r="C17" i="5"/>
  <c r="C13" i="5"/>
  <c r="C9" i="5"/>
  <c r="C5" i="5"/>
  <c r="C32" i="5"/>
  <c r="C28" i="5"/>
  <c r="C24" i="5"/>
  <c r="C20" i="5"/>
  <c r="C16" i="5"/>
  <c r="C12" i="5"/>
  <c r="C8" i="5"/>
  <c r="C4" i="5"/>
  <c r="C31" i="5"/>
  <c r="C27" i="5"/>
  <c r="C23" i="5"/>
  <c r="C19" i="5"/>
  <c r="C15" i="5"/>
  <c r="C11" i="5"/>
  <c r="C7" i="5"/>
  <c r="C3" i="5"/>
  <c r="C30" i="5"/>
  <c r="C26" i="5"/>
  <c r="C22" i="5"/>
  <c r="C18" i="5"/>
  <c r="C14" i="5"/>
  <c r="C10" i="5"/>
  <c r="C6" i="5"/>
  <c r="D34" i="6"/>
  <c r="D30" i="6"/>
  <c r="D26" i="6"/>
  <c r="D22" i="6"/>
  <c r="D18" i="6"/>
  <c r="D14" i="6"/>
  <c r="D10" i="6"/>
  <c r="D6" i="6"/>
  <c r="D33" i="6"/>
  <c r="D29" i="6"/>
  <c r="D25" i="6"/>
  <c r="D21" i="6"/>
  <c r="D17" i="6"/>
  <c r="D13" i="6"/>
  <c r="D9" i="6"/>
  <c r="D5" i="6"/>
  <c r="D32" i="6"/>
  <c r="D28" i="6"/>
  <c r="D24" i="6"/>
  <c r="D20" i="6"/>
  <c r="D16" i="6"/>
  <c r="D12" i="6"/>
  <c r="D8" i="6"/>
  <c r="D4" i="6"/>
  <c r="D31" i="6"/>
  <c r="D27" i="6"/>
  <c r="D23" i="6"/>
  <c r="D19" i="6"/>
  <c r="D15" i="6"/>
  <c r="D11" i="6"/>
  <c r="D7" i="6"/>
  <c r="D3" i="6"/>
  <c r="D20" i="8"/>
  <c r="B3" i="10"/>
  <c r="B6" i="10"/>
  <c r="B5" i="10"/>
  <c r="B4" i="10"/>
  <c r="C33" i="7"/>
  <c r="C29" i="7"/>
  <c r="C25" i="7"/>
  <c r="C21" i="7"/>
  <c r="C17" i="7"/>
  <c r="C13" i="7"/>
  <c r="C9" i="7"/>
  <c r="C5" i="7"/>
  <c r="C32" i="7"/>
  <c r="C28" i="7"/>
  <c r="C24" i="7"/>
  <c r="C20" i="7"/>
  <c r="C16" i="7"/>
  <c r="C12" i="7"/>
  <c r="C8" i="7"/>
  <c r="C4" i="7"/>
  <c r="C31" i="7"/>
  <c r="C27" i="7"/>
  <c r="C23" i="7"/>
  <c r="C19" i="7"/>
  <c r="C15" i="7"/>
  <c r="C11" i="7"/>
  <c r="C7" i="7"/>
  <c r="C3" i="7"/>
  <c r="C34" i="7"/>
  <c r="C30" i="7"/>
  <c r="C26" i="7"/>
  <c r="C22" i="7"/>
  <c r="C18" i="7"/>
  <c r="C14" i="7"/>
  <c r="C10" i="7"/>
  <c r="C6" i="7"/>
  <c r="E2" i="13"/>
  <c r="E2" i="11"/>
  <c r="F26" i="7" l="1"/>
  <c r="F23" i="7"/>
  <c r="F9" i="7"/>
  <c r="F32" i="2"/>
  <c r="F15" i="2"/>
  <c r="F31" i="5"/>
  <c r="F19" i="6"/>
  <c r="F5" i="6"/>
  <c r="F30" i="2"/>
  <c r="F3" i="7"/>
  <c r="F4" i="7"/>
  <c r="F21" i="7"/>
  <c r="F6" i="2"/>
  <c r="F12" i="2"/>
  <c r="F29" i="2"/>
  <c r="F4" i="6"/>
  <c r="F21" i="6"/>
  <c r="F17" i="7"/>
  <c r="F34" i="7"/>
  <c r="F34" i="5"/>
  <c r="F8" i="7"/>
  <c r="F14" i="2"/>
  <c r="F25" i="7"/>
  <c r="F16" i="2"/>
  <c r="E22" i="1"/>
  <c r="F6" i="5"/>
  <c r="F17" i="5"/>
  <c r="F22" i="7"/>
  <c r="F27" i="2"/>
  <c r="F13" i="2"/>
  <c r="F5" i="7"/>
  <c r="F19" i="2"/>
  <c r="F17" i="2"/>
  <c r="F19" i="7"/>
  <c r="F15" i="7"/>
  <c r="F20" i="7"/>
  <c r="F10" i="2"/>
  <c r="F6" i="7"/>
  <c r="F11" i="2"/>
  <c r="F28" i="2"/>
  <c r="F16" i="7"/>
  <c r="F33" i="7"/>
  <c r="F26" i="2"/>
  <c r="E2" i="7"/>
  <c r="F18" i="2"/>
  <c r="F31" i="7"/>
  <c r="F18" i="7"/>
  <c r="F24" i="7"/>
  <c r="F7" i="7"/>
  <c r="F10" i="7"/>
  <c r="F32" i="7"/>
  <c r="F34" i="2"/>
  <c r="F22" i="2"/>
  <c r="F18" i="5"/>
  <c r="F35" i="5"/>
  <c r="F16" i="5"/>
  <c r="F33" i="5"/>
  <c r="F32" i="5"/>
  <c r="F25" i="5"/>
  <c r="F10" i="5"/>
  <c r="F26" i="5"/>
  <c r="F8" i="5"/>
  <c r="F24" i="5"/>
  <c r="F9" i="5"/>
  <c r="F15" i="5"/>
  <c r="F13" i="5"/>
  <c r="F29" i="5"/>
  <c r="D2" i="9"/>
  <c r="F20" i="6"/>
  <c r="F22" i="6"/>
  <c r="F6" i="6"/>
  <c r="F7" i="6"/>
  <c r="F23" i="6"/>
  <c r="F8" i="6"/>
  <c r="F24" i="6"/>
  <c r="F9" i="6"/>
  <c r="F25" i="6"/>
  <c r="F10" i="6"/>
  <c r="F26" i="6"/>
  <c r="E4" i="9"/>
  <c r="F7" i="2"/>
  <c r="F23" i="2"/>
  <c r="F8" i="2"/>
  <c r="F24" i="2"/>
  <c r="F9" i="2"/>
  <c r="F25" i="2"/>
  <c r="E2" i="2"/>
  <c r="F20" i="2"/>
  <c r="F5" i="2"/>
  <c r="F21" i="2"/>
  <c r="F16" i="6"/>
  <c r="F32" i="6"/>
  <c r="F17" i="6"/>
  <c r="F18" i="6"/>
  <c r="F34" i="6"/>
  <c r="F14" i="6"/>
  <c r="F30" i="6"/>
  <c r="F11" i="6"/>
  <c r="F27" i="6"/>
  <c r="F15" i="6"/>
  <c r="F4" i="2"/>
  <c r="F7" i="5"/>
  <c r="F23" i="5"/>
  <c r="F22" i="5"/>
  <c r="F19" i="5"/>
  <c r="F4" i="5"/>
  <c r="F20" i="5"/>
  <c r="F5" i="5"/>
  <c r="F21" i="5"/>
  <c r="D2" i="7"/>
  <c r="D2" i="5"/>
  <c r="F27" i="5"/>
  <c r="F12" i="5"/>
  <c r="F28" i="5"/>
  <c r="F14" i="5"/>
  <c r="F30" i="5"/>
  <c r="E2" i="5"/>
  <c r="F12" i="6"/>
  <c r="F28" i="6"/>
  <c r="F13" i="6"/>
  <c r="F29" i="6"/>
  <c r="F11" i="5"/>
  <c r="E20" i="8"/>
  <c r="E2" i="6"/>
  <c r="F14" i="7"/>
  <c r="F30" i="7"/>
  <c r="F11" i="7"/>
  <c r="F27" i="7"/>
  <c r="F12" i="7"/>
  <c r="F28" i="7"/>
  <c r="F13" i="7"/>
  <c r="F29" i="7"/>
  <c r="E5" i="10"/>
  <c r="B2" i="12"/>
  <c r="D2" i="10"/>
  <c r="C2" i="12"/>
  <c r="E5" i="9"/>
  <c r="E6" i="9"/>
  <c r="E22" i="4"/>
  <c r="E23" i="4"/>
  <c r="D2" i="12"/>
  <c r="C2" i="7"/>
  <c r="C20" i="4"/>
  <c r="B20" i="4"/>
  <c r="E21" i="4"/>
  <c r="D20" i="4"/>
  <c r="C20" i="1"/>
  <c r="D20" i="1"/>
  <c r="E23" i="1"/>
  <c r="E21" i="1"/>
  <c r="B20" i="1"/>
  <c r="E4" i="10"/>
  <c r="C2" i="10"/>
  <c r="E6" i="10"/>
  <c r="B2" i="10"/>
  <c r="E3" i="10"/>
  <c r="C2" i="9"/>
  <c r="B2" i="9"/>
  <c r="E3" i="9"/>
  <c r="F31" i="6"/>
  <c r="D2" i="6"/>
  <c r="F33" i="6"/>
  <c r="C2" i="6"/>
  <c r="F3" i="6"/>
  <c r="C2" i="5"/>
  <c r="F3" i="5"/>
  <c r="F33" i="2"/>
  <c r="F31" i="2"/>
  <c r="D2" i="2"/>
  <c r="C2" i="2"/>
  <c r="F3" i="2"/>
  <c r="F2" i="5" l="1"/>
  <c r="F2" i="7"/>
  <c r="E2" i="12"/>
  <c r="E20" i="4"/>
  <c r="F2" i="6"/>
  <c r="F2" i="2"/>
  <c r="E20" i="1"/>
  <c r="E2" i="10"/>
  <c r="E2" i="9"/>
</calcChain>
</file>

<file path=xl/sharedStrings.xml><?xml version="1.0" encoding="utf-8"?>
<sst xmlns="http://schemas.openxmlformats.org/spreadsheetml/2006/main" count="930" uniqueCount="90">
  <si>
    <t>Tipos de Canales</t>
  </si>
  <si>
    <t>Total</t>
  </si>
  <si>
    <t>Bodegas Móviles</t>
  </si>
  <si>
    <t>Mercados de Productores</t>
  </si>
  <si>
    <t>Ferias Agropecuarias</t>
  </si>
  <si>
    <t>Octubre</t>
  </si>
  <si>
    <t>Noviembre</t>
  </si>
  <si>
    <t>Diciembre</t>
  </si>
  <si>
    <t>Provincia</t>
  </si>
  <si>
    <t>Región</t>
  </si>
  <si>
    <t>TOTAL</t>
  </si>
  <si>
    <t>Distrito Nacional</t>
  </si>
  <si>
    <t>Gran Santo Domingo</t>
  </si>
  <si>
    <t>Santo Domingo</t>
  </si>
  <si>
    <t>Monseñor Nouel</t>
  </si>
  <si>
    <t>Región Norte</t>
  </si>
  <si>
    <t>La Vega</t>
  </si>
  <si>
    <t>Santiago</t>
  </si>
  <si>
    <t>Espaillat</t>
  </si>
  <si>
    <t>Duarte</t>
  </si>
  <si>
    <t>María Trinidad Sánchez</t>
  </si>
  <si>
    <t>Samaná</t>
  </si>
  <si>
    <t>Hermanas Mirabal</t>
  </si>
  <si>
    <t>Sánchez Ramírez</t>
  </si>
  <si>
    <t>Puerto Plata</t>
  </si>
  <si>
    <t>Santiago Rodríguez</t>
  </si>
  <si>
    <t>Valverde</t>
  </si>
  <si>
    <t>Montecristi</t>
  </si>
  <si>
    <t>Dajabón</t>
  </si>
  <si>
    <t>San Cristóbal</t>
  </si>
  <si>
    <t>Región Sur</t>
  </si>
  <si>
    <t>Peravia</t>
  </si>
  <si>
    <t>Azua</t>
  </si>
  <si>
    <t>San José de Ocoa</t>
  </si>
  <si>
    <t>Barahona</t>
  </si>
  <si>
    <t>Bahoruco</t>
  </si>
  <si>
    <t>Independencia</t>
  </si>
  <si>
    <t>Pedernales</t>
  </si>
  <si>
    <t>San Juan</t>
  </si>
  <si>
    <t>Elías Piña</t>
  </si>
  <si>
    <t>La Romana</t>
  </si>
  <si>
    <t>Región Este</t>
  </si>
  <si>
    <t>San Pedro de Macorís</t>
  </si>
  <si>
    <t>El Seibo</t>
  </si>
  <si>
    <t>La Altagracia</t>
  </si>
  <si>
    <t>Monte Plata</t>
  </si>
  <si>
    <t>Hato Mayor</t>
  </si>
  <si>
    <t>Talleres</t>
  </si>
  <si>
    <t>Productores</t>
  </si>
  <si>
    <t>Encuentros</t>
  </si>
  <si>
    <t>Afiliaciones</t>
  </si>
  <si>
    <t>Asociaciones y Cooperativas</t>
  </si>
  <si>
    <t>Asociaciones y Cooperativas de Productores Agropecuarios afiliadas a los Programas de Comercialización Agropecuaria.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</si>
  <si>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</si>
  <si>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</si>
  <si>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</si>
  <si>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</si>
  <si>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</si>
  <si>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</si>
  <si>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</si>
  <si>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</si>
  <si>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</si>
  <si>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Talleres de capacitación a Asociaciones y/o Cooperativas de Pequeños y Medianos Productores Agropecuarios en Estándares de Calidad e Inocuidad y Comercialización.</t>
  </si>
  <si>
    <t>Talleres de capacitación a Asociaciones y/o Cooperativas de Pequeños y Medianos Productores Agropecuarios en Manejo de Post Cosecha.</t>
  </si>
  <si>
    <t>Talleres de capacitación a Asociaciones y/o Cooperativas de Pequeños y Medianos Productores Agropecuarios en Buenas Prácticas de Manipulación de Productos Agrícolas y Cárnicos.</t>
  </si>
  <si>
    <t>Talleres exclusivos para encuentros regionales.</t>
  </si>
  <si>
    <t>Encuentros con Asociaciones y Cooperativas de Productores Agropecuarios para la Afiliación a los Programas de Comercialización Agropecuaria.</t>
  </si>
  <si>
    <t>Beneficiarios</t>
  </si>
  <si>
    <t>Productores capacitados en Estándares de Calidad e Inocuidad y Comercialización.</t>
  </si>
  <si>
    <t>Productores capacitados en Manejo de Post Cosecha.</t>
  </si>
  <si>
    <t>Productores capacitados en Buenas Prácticas de Manipulación de Productos Agrícolas y Cárnicos.</t>
  </si>
  <si>
    <t>Productores que asistieron a los encuentros regionales</t>
  </si>
  <si>
    <t>Productores Agropecuarios entrenados en los encuentros para las afiliaciones a los Programas de Comercialización Agropecuaria.</t>
  </si>
  <si>
    <t>Productoras Agropecuarias entrenadas en los encuentros para las afiliaciones a los Programas de Comercialización Agropecuaria.</t>
  </si>
  <si>
    <t>Productores Agropecuarios  jovenes entrenados en los encuentros para las afiliaciones a los Programas de Comercialización Agropecuaria.</t>
  </si>
  <si>
    <t>Trimestre</t>
  </si>
  <si>
    <t>Tabla 7. Cantidad de Ciudadanos beneficiados de los Supermercados por provincia y mes año 2023</t>
  </si>
  <si>
    <t>Descripción</t>
  </si>
  <si>
    <t>Productores beneficiados</t>
  </si>
  <si>
    <t>Isla Saona</t>
  </si>
  <si>
    <t>1er trimestre</t>
  </si>
  <si>
    <t>Tabla 1. Cantidad de Bodegas Móviles ejecutadas por provincia y mes año 2024</t>
  </si>
  <si>
    <t>Tabla 2. Cantidad de Ciudadanos beneficiados de las Bodegas Móviles por provincia y mes año 2024</t>
  </si>
  <si>
    <t>Tabla 3. Cantidad de Mercados de Productores ejecutados por provincia y mes año 2024</t>
  </si>
  <si>
    <t>Tabla 4. Cantidad de Ciudadanos beneficiados de los Mercados de Productores por provincia y mes año 2024</t>
  </si>
  <si>
    <t>Tabla 5. Cantidad de Ferias Agropecuarias ejecutadas por provincia y mes año 2024</t>
  </si>
  <si>
    <t>Tabla 6. Cantidad de Ciudadanos beneficiados de las Ferias Agropecuarias por provincia y mes año 2024</t>
  </si>
  <si>
    <t>Tabla 8. Cantidad de Productores beneficiados de los Mercados de Productores y las Ferias Agropecuarias por mes año 2024</t>
  </si>
  <si>
    <t>Tabla 9. Cantidad de Encuentros, Talleres y Afiliaciones realizados a asociaciones, productores por mes año 2024</t>
  </si>
  <si>
    <t>Tabla 10. Cantidad de asociaciones, productores beneficiados de los encuentros, talleres y afiliaciones por mes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</si>
</sst>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General"/>
    <numFmt numFmtId="165" formatCode="#,##0.00\ ;&quot; (&quot;#,##0.00\);&quot; -&quot;#\ ;@\ "/>
    <numFmt numFmtId="166" formatCode="#,##0.00&quot; &quot;;&quot; (&quot;#,##0.00&quot;)&quot;;&quot; -&quot;#&quot; &quot;;@&quot; &quot;"/>
    <numFmt numFmtId="167" formatCode="[$$-409]#,##0.00;[Red]&quot;-&quot;[$$-409]#,##0.00"/>
    <numFmt numFmtId="168" formatCode="[$$-409]#,##0.00;[Red]\-[$$-409]#,##0.00"/>
  </numFmts>
  <fonts count="30" x14ac:knownFonts="1">
    <font>
      <sz val="11"/>
      <color theme="1"/>
      <name val="Calibri"/>
      <family val="2"/>
      <scheme val="minor"/>
    </font>
    <font>
      <b/>
      <sz val="12"/>
      <color rgb="FFFFFFFF"/>
      <name val="Palatino Linotype"/>
      <family val="1"/>
    </font>
    <font>
      <b/>
      <sz val="12"/>
      <color rgb="FF000000"/>
      <name val="Palatino Linotype"/>
      <family val="1"/>
    </font>
    <font>
      <sz val="12"/>
      <color rgb="FF000000"/>
      <name val="Palatino Linotype"/>
      <family val="1"/>
    </font>
    <font>
      <b/>
      <sz val="11"/>
      <color rgb="FFFFFFFF"/>
      <name val="Palatino Linotype"/>
      <family val="1"/>
    </font>
    <font>
      <b/>
      <sz val="11"/>
      <color rgb="FF000000"/>
      <name val="Palatino Linotype"/>
      <family val="1"/>
    </font>
    <font>
      <sz val="11"/>
      <color rgb="FF000000"/>
      <name val="Palatino Linotype"/>
      <family val="1"/>
    </font>
    <font>
      <sz val="11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u/>
      <sz val="11"/>
      <color rgb="FF0563C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sz val="16"/>
      <color rgb="FF000000"/>
      <name val="Arial"/>
      <family val="2"/>
      <charset val="1"/>
    </font>
    <font>
      <u/>
      <sz val="11"/>
      <color theme="10"/>
      <name val="Arial"/>
      <family val="2"/>
    </font>
    <font>
      <sz val="10"/>
      <name val="Verdana"/>
      <family val="2"/>
    </font>
    <font>
      <sz val="10"/>
      <color rgb="FF000000"/>
      <name val="Verdana"/>
      <family val="2"/>
      <charset val="1"/>
    </font>
    <font>
      <sz val="10"/>
      <color rgb="FF000000"/>
      <name val="Verdana"/>
      <family val="2"/>
    </font>
    <font>
      <sz val="11"/>
      <color rgb="FF000000"/>
      <name val="Arial"/>
      <family val="2"/>
      <charset val="1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i/>
      <u/>
      <sz val="11"/>
      <color rgb="FF000000"/>
      <name val="Arial"/>
      <family val="2"/>
      <charset val="1"/>
    </font>
    <font>
      <b/>
      <sz val="11"/>
      <color indexed="8"/>
      <name val="Palatino Linotype"/>
      <family val="1"/>
    </font>
    <font>
      <sz val="11"/>
      <color indexed="8"/>
      <name val="Palatino Linotype"/>
      <family val="1"/>
    </font>
    <font>
      <sz val="11"/>
      <color rgb="FF000000"/>
      <name val="Calibri"/>
      <family val="2"/>
      <scheme val="minor"/>
    </font>
    <font>
      <sz val="11"/>
      <color theme="1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rgb="FF38562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8">
    <xf numFmtId="0" fontId="0" fillId="0" borderId="0"/>
    <xf numFmtId="164" fontId="10" fillId="0" borderId="0" applyBorder="0" applyProtection="0"/>
    <xf numFmtId="0" fontId="11" fillId="0" borderId="0"/>
    <xf numFmtId="0" fontId="11" fillId="0" borderId="0"/>
    <xf numFmtId="164" fontId="12" fillId="0" borderId="0" applyBorder="0" applyProtection="0"/>
    <xf numFmtId="165" fontId="13" fillId="0" borderId="0" applyBorder="0" applyProtection="0"/>
    <xf numFmtId="165" fontId="13" fillId="0" borderId="0" applyBorder="0" applyProtection="0"/>
    <xf numFmtId="166" fontId="12" fillId="0" borderId="0" applyBorder="0" applyProtection="0"/>
    <xf numFmtId="166" fontId="12" fillId="0" borderId="0" applyBorder="0" applyProtection="0"/>
    <xf numFmtId="166" fontId="12" fillId="0" borderId="0" applyBorder="0" applyProtection="0"/>
    <xf numFmtId="164" fontId="12" fillId="0" borderId="0" applyBorder="0" applyProtection="0"/>
    <xf numFmtId="166" fontId="12" fillId="0" borderId="0" applyBorder="0" applyProtection="0"/>
    <xf numFmtId="165" fontId="13" fillId="0" borderId="0" applyBorder="0" applyProtection="0"/>
    <xf numFmtId="165" fontId="13" fillId="0" borderId="0" applyBorder="0" applyProtection="0"/>
    <xf numFmtId="0" fontId="14" fillId="0" borderId="0" applyNumberFormat="0" applyBorder="0" applyProtection="0">
      <alignment horizontal="center"/>
    </xf>
    <xf numFmtId="0" fontId="15" fillId="0" borderId="0" applyBorder="0" applyProtection="0">
      <alignment horizontal="center"/>
    </xf>
    <xf numFmtId="0" fontId="15" fillId="0" borderId="0" applyBorder="0" applyProtection="0">
      <alignment horizontal="center"/>
    </xf>
    <xf numFmtId="0" fontId="14" fillId="0" borderId="0" applyNumberFormat="0" applyBorder="0" applyProtection="0">
      <alignment horizontal="center" textRotation="90"/>
    </xf>
    <xf numFmtId="0" fontId="16" fillId="0" borderId="0" applyNumberFormat="0" applyFill="0" applyBorder="0" applyAlignment="0" applyProtection="0">
      <alignment vertical="top"/>
      <protection locked="0"/>
    </xf>
    <xf numFmtId="165" fontId="11" fillId="0" borderId="0"/>
    <xf numFmtId="0" fontId="17" fillId="0" borderId="0"/>
    <xf numFmtId="166" fontId="18" fillId="0" borderId="0" applyBorder="0" applyProtection="0"/>
    <xf numFmtId="0" fontId="17" fillId="0" borderId="0"/>
    <xf numFmtId="164" fontId="18" fillId="0" borderId="0" applyBorder="0" applyProtection="0"/>
    <xf numFmtId="0" fontId="17" fillId="0" borderId="0"/>
    <xf numFmtId="166" fontId="18" fillId="0" borderId="0" applyBorder="0" applyProtection="0"/>
    <xf numFmtId="166" fontId="18" fillId="0" borderId="0" applyBorder="0" applyProtection="0"/>
    <xf numFmtId="164" fontId="18" fillId="0" borderId="0" applyBorder="0" applyProtection="0"/>
    <xf numFmtId="166" fontId="18" fillId="0" borderId="0" applyBorder="0" applyProtection="0"/>
    <xf numFmtId="166" fontId="18" fillId="0" borderId="0" applyBorder="0" applyProtection="0"/>
    <xf numFmtId="165" fontId="19" fillId="0" borderId="0" applyBorder="0" applyProtection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2" fillId="0" borderId="0"/>
    <xf numFmtId="0" fontId="23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0" fillId="0" borderId="0" applyBorder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0" fillId="0" borderId="0" applyBorder="0" applyProtection="0"/>
    <xf numFmtId="167" fontId="20" fillId="0" borderId="0" applyBorder="0" applyProtection="0"/>
    <xf numFmtId="0" fontId="24" fillId="0" borderId="0" applyNumberFormat="0" applyBorder="0" applyProtection="0"/>
    <xf numFmtId="0" fontId="25" fillId="0" borderId="0" applyBorder="0" applyProtection="0"/>
    <xf numFmtId="0" fontId="25" fillId="0" borderId="0" applyBorder="0" applyProtection="0"/>
    <xf numFmtId="167" fontId="24" fillId="0" borderId="0" applyBorder="0" applyProtection="0"/>
    <xf numFmtId="168" fontId="25" fillId="0" borderId="0" applyBorder="0" applyProtection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3" fontId="6" fillId="5" borderId="0" xfId="0" applyNumberFormat="1" applyFont="1" applyFill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9" fillId="0" borderId="0" xfId="0" applyNumberFormat="1" applyFont="1" applyAlignment="1" applyProtection="1">
      <alignment horizontal="center" vertical="center"/>
      <protection locked="0"/>
    </xf>
    <xf numFmtId="0" fontId="26" fillId="0" borderId="0" xfId="2" applyFont="1"/>
    <xf numFmtId="0" fontId="27" fillId="0" borderId="0" xfId="2" applyFont="1" applyAlignment="1" applyProtection="1">
      <alignment horizontal="center" vertical="center"/>
      <protection locked="0"/>
    </xf>
    <xf numFmtId="0" fontId="26" fillId="0" borderId="0" xfId="2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3" fontId="7" fillId="6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28" fillId="0" borderId="0" xfId="0" applyNumberFormat="1" applyFont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 vertical="center"/>
    </xf>
    <xf numFmtId="3" fontId="29" fillId="0" borderId="0" xfId="0" applyNumberFormat="1" applyFont="1" applyAlignment="1" applyProtection="1">
      <alignment horizontal="center" vertical="center"/>
      <protection locked="0"/>
    </xf>
    <xf numFmtId="3" fontId="3" fillId="0" borderId="0" xfId="0" applyNumberFormat="1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5" fillId="4" borderId="7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3" fontId="5" fillId="5" borderId="7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</cellXfs>
  <cellStyles count="58">
    <cellStyle name="Excel Built-in Hyperlink" xfId="1" xr:uid="{00000000-0005-0000-0000-000000000000}"/>
    <cellStyle name="Excel Built-in Normal" xfId="2" xr:uid="{00000000-0005-0000-0000-000001000000}"/>
    <cellStyle name="Excel Built-in Normal 2" xfId="3" xr:uid="{00000000-0005-0000-0000-000002000000}"/>
    <cellStyle name="Excel Built-in Normal 2 2" xfId="4" xr:uid="{00000000-0005-0000-0000-000003000000}"/>
    <cellStyle name="Excel Built-in Normal 3" xfId="5" xr:uid="{00000000-0005-0000-0000-000004000000}"/>
    <cellStyle name="Excel Built-in Normal 3 2" xfId="6" xr:uid="{00000000-0005-0000-0000-000005000000}"/>
    <cellStyle name="Excel Built-in Normal 4" xfId="7" xr:uid="{00000000-0005-0000-0000-000006000000}"/>
    <cellStyle name="Excel Built-in Normal 5" xfId="8" xr:uid="{00000000-0005-0000-0000-000007000000}"/>
    <cellStyle name="Excel Built-in Normal 6" xfId="9" xr:uid="{00000000-0005-0000-0000-000008000000}"/>
    <cellStyle name="Excel Built-in Normal 7" xfId="10" xr:uid="{00000000-0005-0000-0000-000009000000}"/>
    <cellStyle name="Excel Built-in Normal 7 2" xfId="11" xr:uid="{00000000-0005-0000-0000-00000A000000}"/>
    <cellStyle name="Excel Built-in Normal 8" xfId="12" xr:uid="{00000000-0005-0000-0000-00000B000000}"/>
    <cellStyle name="Excel Built-in Normal 9" xfId="13" xr:uid="{00000000-0005-0000-0000-00000C000000}"/>
    <cellStyle name="Heading" xfId="14" xr:uid="{00000000-0005-0000-0000-00000D000000}"/>
    <cellStyle name="Heading 3" xfId="15" xr:uid="{00000000-0005-0000-0000-00000E000000}"/>
    <cellStyle name="Heading 4" xfId="16" xr:uid="{00000000-0005-0000-0000-00000F000000}"/>
    <cellStyle name="Heading1" xfId="17" xr:uid="{00000000-0005-0000-0000-000010000000}"/>
    <cellStyle name="Hipervínculo 2" xfId="18" xr:uid="{00000000-0005-0000-0000-000011000000}"/>
    <cellStyle name="Millares 2" xfId="19" xr:uid="{00000000-0005-0000-0000-000012000000}"/>
    <cellStyle name="Normal" xfId="0" builtinId="0"/>
    <cellStyle name="Normal 2" xfId="20" xr:uid="{00000000-0005-0000-0000-000014000000}"/>
    <cellStyle name="Normal 2 2" xfId="21" xr:uid="{00000000-0005-0000-0000-000015000000}"/>
    <cellStyle name="Normal 2 2 2" xfId="22" xr:uid="{00000000-0005-0000-0000-000016000000}"/>
    <cellStyle name="Normal 2 2 3" xfId="23" xr:uid="{00000000-0005-0000-0000-000017000000}"/>
    <cellStyle name="Normal 2 3" xfId="24" xr:uid="{00000000-0005-0000-0000-000018000000}"/>
    <cellStyle name="Normal 2 4" xfId="25" xr:uid="{00000000-0005-0000-0000-000019000000}"/>
    <cellStyle name="Normal 2 5" xfId="26" xr:uid="{00000000-0005-0000-0000-00001A000000}"/>
    <cellStyle name="Normal 2 5 3" xfId="27" xr:uid="{00000000-0005-0000-0000-00001B000000}"/>
    <cellStyle name="Normal 2 6" xfId="28" xr:uid="{00000000-0005-0000-0000-00001C000000}"/>
    <cellStyle name="Normal 2 7" xfId="29" xr:uid="{00000000-0005-0000-0000-00001D000000}"/>
    <cellStyle name="Normal 2 8" xfId="30" xr:uid="{00000000-0005-0000-0000-00001E000000}"/>
    <cellStyle name="Normal 3" xfId="31" xr:uid="{00000000-0005-0000-0000-00001F000000}"/>
    <cellStyle name="Normal 4" xfId="32" xr:uid="{00000000-0005-0000-0000-000020000000}"/>
    <cellStyle name="Normal 5" xfId="33" xr:uid="{00000000-0005-0000-0000-000021000000}"/>
    <cellStyle name="Normal 6" xfId="34" xr:uid="{00000000-0005-0000-0000-000022000000}"/>
    <cellStyle name="Normal 6 2" xfId="35" xr:uid="{00000000-0005-0000-0000-000023000000}"/>
    <cellStyle name="Normal 7" xfId="36" xr:uid="{00000000-0005-0000-0000-000024000000}"/>
    <cellStyle name="Normal 7 2" xfId="37" xr:uid="{00000000-0005-0000-0000-000025000000}"/>
    <cellStyle name="Normal 8" xfId="38" xr:uid="{00000000-0005-0000-0000-000026000000}"/>
    <cellStyle name="Porcentaje 2" xfId="39" xr:uid="{00000000-0005-0000-0000-000027000000}"/>
    <cellStyle name="Porcentaje 3" xfId="40" xr:uid="{00000000-0005-0000-0000-000028000000}"/>
    <cellStyle name="Porcentaje 4" xfId="41" xr:uid="{00000000-0005-0000-0000-000029000000}"/>
    <cellStyle name="Porcentaje 5" xfId="42" xr:uid="{00000000-0005-0000-0000-00002A000000}"/>
    <cellStyle name="Porcentual 2" xfId="43" xr:uid="{00000000-0005-0000-0000-00002B000000}"/>
    <cellStyle name="Porcentual 2 2" xfId="44" xr:uid="{00000000-0005-0000-0000-00002C000000}"/>
    <cellStyle name="Porcentual 2 3" xfId="45" xr:uid="{00000000-0005-0000-0000-00002D000000}"/>
    <cellStyle name="Porcentual 2 4" xfId="46" xr:uid="{00000000-0005-0000-0000-00002E000000}"/>
    <cellStyle name="Porcentual 2 5" xfId="47" xr:uid="{00000000-0005-0000-0000-00002F000000}"/>
    <cellStyle name="Porcentual 2 6" xfId="48" xr:uid="{00000000-0005-0000-0000-000030000000}"/>
    <cellStyle name="Porcentual 2 7" xfId="49" xr:uid="{00000000-0005-0000-0000-000031000000}"/>
    <cellStyle name="Porcentual 3" xfId="50" xr:uid="{00000000-0005-0000-0000-000032000000}"/>
    <cellStyle name="Porcentual 4" xfId="51" xr:uid="{00000000-0005-0000-0000-000033000000}"/>
    <cellStyle name="Porcentual 4 2" xfId="52" xr:uid="{00000000-0005-0000-0000-000034000000}"/>
    <cellStyle name="Result" xfId="53" xr:uid="{00000000-0005-0000-0000-000035000000}"/>
    <cellStyle name="Result 4" xfId="54" xr:uid="{00000000-0005-0000-0000-000036000000}"/>
    <cellStyle name="Result 5" xfId="55" xr:uid="{00000000-0005-0000-0000-000037000000}"/>
    <cellStyle name="Result2" xfId="56" xr:uid="{00000000-0005-0000-0000-000038000000}"/>
    <cellStyle name="Resultado2" xfId="57" xr:uid="{00000000-0005-0000-0000-000039000000}"/>
  </cellStyles>
  <dxfs count="1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numFmt numFmtId="3" formatCode="#,##0"/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Canales!$B$19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Canales!$A$21:$A$23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Canales!$B$21:$B$23</c:f>
              <c:numCache>
                <c:formatCode>#,##0</c:formatCode>
                <c:ptCount val="3"/>
                <c:pt idx="0">
                  <c:v>397</c:v>
                </c:pt>
                <c:pt idx="1">
                  <c:v>376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F-46C8-B129-1BFF70FFD458}"/>
            </c:ext>
          </c:extLst>
        </c:ser>
        <c:ser>
          <c:idx val="1"/>
          <c:order val="1"/>
          <c:tx>
            <c:strRef>
              <c:f>Canales!$C$19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Canales!$A$21:$A$23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Canales!$C$21:$C$23</c:f>
              <c:numCache>
                <c:formatCode>#,##0</c:formatCode>
                <c:ptCount val="3"/>
                <c:pt idx="0">
                  <c:v>228</c:v>
                </c:pt>
                <c:pt idx="1">
                  <c:v>371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6F-46C8-B129-1BFF70FFD458}"/>
            </c:ext>
          </c:extLst>
        </c:ser>
        <c:ser>
          <c:idx val="2"/>
          <c:order val="2"/>
          <c:tx>
            <c:strRef>
              <c:f>Canales!$D$19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Canales!$A$21:$A$23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Canales!$D$21:$D$23</c:f>
              <c:numCache>
                <c:formatCode>#,##0</c:formatCode>
                <c:ptCount val="3"/>
                <c:pt idx="0">
                  <c:v>16</c:v>
                </c:pt>
                <c:pt idx="1">
                  <c:v>404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6F-46C8-B129-1BFF70FFD4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7881984"/>
        <c:axId val="147883520"/>
      </c:barChart>
      <c:catAx>
        <c:axId val="14788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DO"/>
          </a:p>
        </c:txPr>
        <c:crossAx val="147883520"/>
        <c:crosses val="autoZero"/>
        <c:auto val="1"/>
        <c:lblAlgn val="ctr"/>
        <c:lblOffset val="100"/>
        <c:noMultiLvlLbl val="0"/>
      </c:catAx>
      <c:valAx>
        <c:axId val="1478835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D9D9D9"/>
              </a:solidFill>
              <a:prstDash val="lgDash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4788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189467445601562"/>
          <c:y val="0.89571888989405202"/>
          <c:w val="0.32911370756074848"/>
          <c:h val="7.9608923172364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1" i="0" u="none" strike="noStrike" kern="1200" baseline="0">
              <a:solidFill>
                <a:sysClr val="windowText" lastClr="000000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Beneficiarios!$B$19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Beneficiarios!$A$21:$A$23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Beneficiarios!$B$21:$B$23</c:f>
              <c:numCache>
                <c:formatCode>#,##0</c:formatCode>
                <c:ptCount val="3"/>
                <c:pt idx="0">
                  <c:v>138950</c:v>
                </c:pt>
                <c:pt idx="1">
                  <c:v>526400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F-46C8-B129-1BFF70FFD458}"/>
            </c:ext>
          </c:extLst>
        </c:ser>
        <c:ser>
          <c:idx val="1"/>
          <c:order val="1"/>
          <c:tx>
            <c:strRef>
              <c:f>Beneficiarios!$C$19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Beneficiarios!$A$21:$A$23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Beneficiarios!$C$21:$C$23</c:f>
              <c:numCache>
                <c:formatCode>#,##0</c:formatCode>
                <c:ptCount val="3"/>
                <c:pt idx="0">
                  <c:v>79800</c:v>
                </c:pt>
                <c:pt idx="1">
                  <c:v>519400</c:v>
                </c:pt>
                <c:pt idx="2">
                  <c:v>280000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6F-46C8-B129-1BFF70FFD458}"/>
            </c:ext>
          </c:extLst>
        </c:ser>
        <c:ser>
          <c:idx val="2"/>
          <c:order val="2"/>
          <c:tx>
            <c:strRef>
              <c:f>Beneficiarios!$D$19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Beneficiarios!$A$21:$A$23</c:f>
              <c:strCache>
                <c:ptCount val="3"/>
                <c:pt idx="0">
                  <c:v>Bodegas Móviles</c:v>
                </c:pt>
                <c:pt idx="1">
                  <c:v>Mercados de Productores</c:v>
                </c:pt>
                <c:pt idx="2">
                  <c:v>Ferias Agropecuarias</c:v>
                </c:pt>
              </c:strCache>
            </c:strRef>
          </c:cat>
          <c:val>
            <c:numRef>
              <c:f>Beneficiarios!$D$21:$D$23</c:f>
              <c:numCache>
                <c:formatCode>#,##0</c:formatCode>
                <c:ptCount val="3"/>
                <c:pt idx="0">
                  <c:v>5600</c:v>
                </c:pt>
                <c:pt idx="1">
                  <c:v>565600</c:v>
                </c:pt>
                <c:pt idx="2">
                  <c:v>175000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6F-46C8-B129-1BFF70FFD4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8489344"/>
        <c:axId val="148490880"/>
      </c:barChart>
      <c:catAx>
        <c:axId val="14848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DO"/>
          </a:p>
        </c:txPr>
        <c:crossAx val="148490880"/>
        <c:crosses val="autoZero"/>
        <c:auto val="1"/>
        <c:lblAlgn val="ctr"/>
        <c:lblOffset val="100"/>
        <c:noMultiLvlLbl val="0"/>
      </c:catAx>
      <c:valAx>
        <c:axId val="1484908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D9D9D9"/>
              </a:solidFill>
              <a:prstDash val="lgDash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4848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1" i="0" u="none" strike="noStrike" kern="1200" baseline="0">
              <a:solidFill>
                <a:sysClr val="windowText" lastClr="000000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'Productores canales'!$B$19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'Productores canales'!$A$20:$A$20</c:f>
              <c:strCache>
                <c:ptCount val="1"/>
                <c:pt idx="0">
                  <c:v>Productores beneficiados</c:v>
                </c:pt>
              </c:strCache>
            </c:strRef>
          </c:cat>
          <c:val>
            <c:numRef>
              <c:f>'Productores canales'!$B$20:$B$20</c:f>
              <c:numCache>
                <c:formatCode>#,##0</c:formatCode>
                <c:ptCount val="1"/>
                <c:pt idx="0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F-46C8-B129-1BFF70FFD458}"/>
            </c:ext>
          </c:extLst>
        </c:ser>
        <c:ser>
          <c:idx val="1"/>
          <c:order val="1"/>
          <c:tx>
            <c:strRef>
              <c:f>'Productores canales'!$C$19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'Productores canales'!$A$20:$A$20</c:f>
              <c:strCache>
                <c:ptCount val="1"/>
                <c:pt idx="0">
                  <c:v>Productores beneficiados</c:v>
                </c:pt>
              </c:strCache>
            </c:strRef>
          </c:cat>
          <c:val>
            <c:numRef>
              <c:f>'Productores canales'!$C$20:$C$20</c:f>
              <c:numCache>
                <c:formatCode>#,##0</c:formatCode>
                <c:ptCount val="1"/>
                <c:pt idx="0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6F-46C8-B129-1BFF70FFD458}"/>
            </c:ext>
          </c:extLst>
        </c:ser>
        <c:ser>
          <c:idx val="2"/>
          <c:order val="2"/>
          <c:tx>
            <c:strRef>
              <c:f>'Productores canales'!$D$19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'Productores canales'!$A$20:$A$20</c:f>
              <c:strCache>
                <c:ptCount val="1"/>
                <c:pt idx="0">
                  <c:v>Productores beneficiados</c:v>
                </c:pt>
              </c:strCache>
            </c:strRef>
          </c:cat>
          <c:val>
            <c:numRef>
              <c:f>'Productores canales'!$D$20:$D$20</c:f>
              <c:numCache>
                <c:formatCode>#,##0</c:formatCode>
                <c:ptCount val="1"/>
                <c:pt idx="0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6F-46C8-B129-1BFF70FFD4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9064704"/>
        <c:axId val="149078784"/>
      </c:barChart>
      <c:catAx>
        <c:axId val="14906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DO"/>
          </a:p>
        </c:txPr>
        <c:crossAx val="149078784"/>
        <c:crosses val="autoZero"/>
        <c:auto val="1"/>
        <c:lblAlgn val="ctr"/>
        <c:lblOffset val="100"/>
        <c:noMultiLvlLbl val="0"/>
      </c:catAx>
      <c:valAx>
        <c:axId val="1490787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D9D9D9"/>
              </a:solidFill>
              <a:prstDash val="lgDash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4906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1" i="0" u="none" strike="noStrike" kern="1200" baseline="0">
              <a:solidFill>
                <a:sysClr val="windowText" lastClr="000000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16</xdr:row>
      <xdr:rowOff>40498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16</xdr:row>
      <xdr:rowOff>40498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16</xdr:row>
      <xdr:rowOff>40498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antidadBodegas" displayName="CantidadBodegas" ref="A4:N36" totalsRowShown="0" headerRowDxfId="156" dataDxfId="155">
  <autoFilter ref="A4:N36" xr:uid="{00000000-0009-0000-0100-000001000000}"/>
  <tableColumns count="14">
    <tableColumn id="1" xr3:uid="{00000000-0010-0000-0000-000001000000}" name="Provincia" dataDxfId="154"/>
    <tableColumn id="2" xr3:uid="{00000000-0010-0000-0000-000002000000}" name="Región" dataDxfId="153"/>
    <tableColumn id="3" xr3:uid="{00000000-0010-0000-0000-000003000000}" name="Enero" dataDxfId="152"/>
    <tableColumn id="4" xr3:uid="{00000000-0010-0000-0000-000004000000}" name="Febrero" dataDxfId="151"/>
    <tableColumn id="5" xr3:uid="{00000000-0010-0000-0000-000005000000}" name="Marzo" dataDxfId="150"/>
    <tableColumn id="6" xr3:uid="{00000000-0010-0000-0000-000006000000}" name="Abril" dataDxfId="149"/>
    <tableColumn id="7" xr3:uid="{00000000-0010-0000-0000-000007000000}" name="Mayo" dataDxfId="148"/>
    <tableColumn id="8" xr3:uid="{00000000-0010-0000-0000-000008000000}" name="Junio" dataDxfId="147"/>
    <tableColumn id="9" xr3:uid="{00000000-0010-0000-0000-000009000000}" name="Julio" dataDxfId="146"/>
    <tableColumn id="10" xr3:uid="{00000000-0010-0000-0000-00000A000000}" name="Agosto" dataDxfId="145"/>
    <tableColumn id="11" xr3:uid="{00000000-0010-0000-0000-00000B000000}" name="Septiembre" dataDxfId="144"/>
    <tableColumn id="12" xr3:uid="{00000000-0010-0000-0000-00000C000000}" name="Octubre" dataDxfId="143"/>
    <tableColumn id="13" xr3:uid="{00000000-0010-0000-0000-00000D000000}" name="Noviembre" dataDxfId="142"/>
    <tableColumn id="14" xr3:uid="{00000000-0010-0000-0000-00000E000000}" name="Diciembre" dataDxfId="141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roductoresTalleres" displayName="ProductoresTalleres" ref="A263:M271" totalsRowShown="0" headerRowDxfId="14" dataDxfId="13">
  <autoFilter ref="A263:M271" xr:uid="{00000000-0009-0000-0100-00000A000000}"/>
  <tableColumns count="13">
    <tableColumn id="1" xr3:uid="{00000000-0010-0000-0900-000001000000}" name="Beneficiarios" dataDxfId="12"/>
    <tableColumn id="2" xr3:uid="{00000000-0010-0000-0900-000002000000}" name="Enero" dataDxfId="11"/>
    <tableColumn id="3" xr3:uid="{00000000-0010-0000-0900-000003000000}" name="Febrero" dataDxfId="10"/>
    <tableColumn id="4" xr3:uid="{00000000-0010-0000-0900-000004000000}" name="Marzo" dataDxfId="9"/>
    <tableColumn id="5" xr3:uid="{00000000-0010-0000-0900-000005000000}" name="Abril" dataDxfId="8"/>
    <tableColumn id="6" xr3:uid="{00000000-0010-0000-0900-000006000000}" name="Mayo" dataDxfId="7"/>
    <tableColumn id="7" xr3:uid="{00000000-0010-0000-0900-000007000000}" name="Junio" dataDxfId="6"/>
    <tableColumn id="8" xr3:uid="{00000000-0010-0000-0900-000008000000}" name="Julio" dataDxfId="5"/>
    <tableColumn id="9" xr3:uid="{00000000-0010-0000-0900-000009000000}" name="Agosto" dataDxfId="4"/>
    <tableColumn id="10" xr3:uid="{00000000-0010-0000-0900-00000A000000}" name="Septiembre" dataDxfId="3"/>
    <tableColumn id="11" xr3:uid="{00000000-0010-0000-0900-00000B000000}" name="Octubre" dataDxfId="2"/>
    <tableColumn id="12" xr3:uid="{00000000-0010-0000-0900-00000C000000}" name="Noviembre" dataDxfId="1"/>
    <tableColumn id="13" xr3:uid="{00000000-0010-0000-0900-00000D000000}" name="Diciembre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CiudadanosBodegas" displayName="CiudadanosBodegas" ref="A39:N71" totalsRowShown="0" headerRowDxfId="140" dataDxfId="139">
  <autoFilter ref="A39:N71" xr:uid="{00000000-0009-0000-0100-000002000000}"/>
  <tableColumns count="14">
    <tableColumn id="1" xr3:uid="{00000000-0010-0000-0100-000001000000}" name="Provincia" dataDxfId="138"/>
    <tableColumn id="2" xr3:uid="{00000000-0010-0000-0100-000002000000}" name="Región" dataDxfId="137"/>
    <tableColumn id="3" xr3:uid="{00000000-0010-0000-0100-000003000000}" name="Enero" dataDxfId="136"/>
    <tableColumn id="4" xr3:uid="{00000000-0010-0000-0100-000004000000}" name="Febrero" dataDxfId="135"/>
    <tableColumn id="5" xr3:uid="{00000000-0010-0000-0100-000005000000}" name="Marzo" dataDxfId="134"/>
    <tableColumn id="6" xr3:uid="{00000000-0010-0000-0100-000006000000}" name="Abril" dataDxfId="133"/>
    <tableColumn id="7" xr3:uid="{00000000-0010-0000-0100-000007000000}" name="Mayo" dataDxfId="132"/>
    <tableColumn id="8" xr3:uid="{00000000-0010-0000-0100-000008000000}" name="Junio" dataDxfId="131"/>
    <tableColumn id="9" xr3:uid="{00000000-0010-0000-0100-000009000000}" name="Julio" dataDxfId="130"/>
    <tableColumn id="10" xr3:uid="{00000000-0010-0000-0100-00000A000000}" name="Agosto" dataDxfId="129"/>
    <tableColumn id="11" xr3:uid="{00000000-0010-0000-0100-00000B000000}" name="Septiembre" dataDxfId="128"/>
    <tableColumn id="12" xr3:uid="{00000000-0010-0000-0100-00000C000000}" name="Octubre" dataDxfId="127"/>
    <tableColumn id="13" xr3:uid="{00000000-0010-0000-0100-00000D000000}" name="Noviembre" dataDxfId="126"/>
    <tableColumn id="14" xr3:uid="{00000000-0010-0000-0100-00000E000000}" name="Diciembre" dataDxfId="12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CantidadMercados" displayName="CantidadMercados" ref="A74:N108" totalsRowShown="0" headerRowDxfId="124" dataDxfId="123">
  <autoFilter ref="A74:N108" xr:uid="{00000000-0009-0000-0100-000003000000}"/>
  <tableColumns count="14">
    <tableColumn id="1" xr3:uid="{00000000-0010-0000-0200-000001000000}" name="Provincia" dataDxfId="122"/>
    <tableColumn id="2" xr3:uid="{00000000-0010-0000-0200-000002000000}" name="Región" dataDxfId="121"/>
    <tableColumn id="3" xr3:uid="{00000000-0010-0000-0200-000003000000}" name="Enero" dataDxfId="120"/>
    <tableColumn id="4" xr3:uid="{00000000-0010-0000-0200-000004000000}" name="Febrero" dataDxfId="119"/>
    <tableColumn id="5" xr3:uid="{00000000-0010-0000-0200-000005000000}" name="Marzo" dataDxfId="118"/>
    <tableColumn id="6" xr3:uid="{00000000-0010-0000-0200-000006000000}" name="Abril" dataDxfId="117"/>
    <tableColumn id="7" xr3:uid="{00000000-0010-0000-0200-000007000000}" name="Mayo" dataDxfId="116"/>
    <tableColumn id="8" xr3:uid="{00000000-0010-0000-0200-000008000000}" name="Junio" dataDxfId="115"/>
    <tableColumn id="9" xr3:uid="{00000000-0010-0000-0200-000009000000}" name="Julio" dataDxfId="114"/>
    <tableColumn id="10" xr3:uid="{00000000-0010-0000-0200-00000A000000}" name="Agosto" dataDxfId="113"/>
    <tableColumn id="11" xr3:uid="{00000000-0010-0000-0200-00000B000000}" name="Septiembre" dataDxfId="112"/>
    <tableColumn id="12" xr3:uid="{00000000-0010-0000-0200-00000C000000}" name="Octubre" dataDxfId="111"/>
    <tableColumn id="13" xr3:uid="{00000000-0010-0000-0200-00000D000000}" name="Noviembre" dataDxfId="110"/>
    <tableColumn id="14" xr3:uid="{00000000-0010-0000-0200-00000E000000}" name="Diciembre" dataDxfId="109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CiudadanosMercados" displayName="CiudadanosMercados" ref="A110:N143" totalsRowShown="0" headerRowDxfId="108" dataDxfId="107">
  <autoFilter ref="A110:N143" xr:uid="{00000000-0009-0000-0100-000004000000}"/>
  <tableColumns count="14">
    <tableColumn id="1" xr3:uid="{00000000-0010-0000-0300-000001000000}" name="Provincia" dataDxfId="106"/>
    <tableColumn id="2" xr3:uid="{00000000-0010-0000-0300-000002000000}" name="Región" dataDxfId="105"/>
    <tableColumn id="3" xr3:uid="{00000000-0010-0000-0300-000003000000}" name="Enero" dataDxfId="104"/>
    <tableColumn id="4" xr3:uid="{00000000-0010-0000-0300-000004000000}" name="Febrero" dataDxfId="103"/>
    <tableColumn id="5" xr3:uid="{00000000-0010-0000-0300-000005000000}" name="Marzo" dataDxfId="102"/>
    <tableColumn id="6" xr3:uid="{00000000-0010-0000-0300-000006000000}" name="Abril" dataDxfId="101"/>
    <tableColumn id="7" xr3:uid="{00000000-0010-0000-0300-000007000000}" name="Mayo" dataDxfId="100"/>
    <tableColumn id="8" xr3:uid="{00000000-0010-0000-0300-000008000000}" name="Junio" dataDxfId="99"/>
    <tableColumn id="9" xr3:uid="{00000000-0010-0000-0300-000009000000}" name="Julio" dataDxfId="98"/>
    <tableColumn id="10" xr3:uid="{00000000-0010-0000-0300-00000A000000}" name="Agosto" dataDxfId="97"/>
    <tableColumn id="11" xr3:uid="{00000000-0010-0000-0300-00000B000000}" name="Septiembre" dataDxfId="96"/>
    <tableColumn id="12" xr3:uid="{00000000-0010-0000-0300-00000C000000}" name="Octubre" dataDxfId="95"/>
    <tableColumn id="13" xr3:uid="{00000000-0010-0000-0300-00000D000000}" name="Noviembre" dataDxfId="94"/>
    <tableColumn id="14" xr3:uid="{00000000-0010-0000-0300-00000E000000}" name="Diciembre" dataDxfId="93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CantidadFerias" displayName="CantidadFerias" ref="A146:N178" totalsRowShown="0" headerRowDxfId="92" dataDxfId="91">
  <autoFilter ref="A146:N178" xr:uid="{00000000-0009-0000-0100-000005000000}"/>
  <tableColumns count="14">
    <tableColumn id="1" xr3:uid="{00000000-0010-0000-0400-000001000000}" name="Provincia" dataDxfId="90"/>
    <tableColumn id="2" xr3:uid="{00000000-0010-0000-0400-000002000000}" name="Región" dataDxfId="89"/>
    <tableColumn id="3" xr3:uid="{00000000-0010-0000-0400-000003000000}" name="Enero" dataDxfId="88"/>
    <tableColumn id="4" xr3:uid="{00000000-0010-0000-0400-000004000000}" name="Febrero" dataDxfId="87"/>
    <tableColumn id="5" xr3:uid="{00000000-0010-0000-0400-000005000000}" name="Marzo" dataDxfId="86"/>
    <tableColumn id="6" xr3:uid="{00000000-0010-0000-0400-000006000000}" name="Abril" dataDxfId="85"/>
    <tableColumn id="7" xr3:uid="{00000000-0010-0000-0400-000007000000}" name="Mayo" dataDxfId="84"/>
    <tableColumn id="8" xr3:uid="{00000000-0010-0000-0400-000008000000}" name="Junio" dataDxfId="83"/>
    <tableColumn id="9" xr3:uid="{00000000-0010-0000-0400-000009000000}" name="Julio" dataDxfId="82"/>
    <tableColumn id="10" xr3:uid="{00000000-0010-0000-0400-00000A000000}" name="Agosto" dataDxfId="81"/>
    <tableColumn id="11" xr3:uid="{00000000-0010-0000-0400-00000B000000}" name="Septiembre" dataDxfId="80"/>
    <tableColumn id="12" xr3:uid="{00000000-0010-0000-0400-00000C000000}" name="Octubre" dataDxfId="79"/>
    <tableColumn id="13" xr3:uid="{00000000-0010-0000-0400-00000D000000}" name="Noviembre" dataDxfId="78"/>
    <tableColumn id="14" xr3:uid="{00000000-0010-0000-0400-00000E000000}" name="Diciembre" dataDxfId="77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CiudadanosFerias" displayName="CiudadanosFerias" ref="A181:N213" totalsRowShown="0" headerRowDxfId="76" dataDxfId="75">
  <autoFilter ref="A181:N213" xr:uid="{00000000-0009-0000-0100-000006000000}"/>
  <tableColumns count="14">
    <tableColumn id="1" xr3:uid="{00000000-0010-0000-0500-000001000000}" name="Provincia" dataDxfId="74"/>
    <tableColumn id="2" xr3:uid="{00000000-0010-0000-0500-000002000000}" name="Región" dataDxfId="73"/>
    <tableColumn id="3" xr3:uid="{00000000-0010-0000-0500-000003000000}" name="Enero" dataDxfId="72"/>
    <tableColumn id="4" xr3:uid="{00000000-0010-0000-0500-000004000000}" name="Febrero" dataDxfId="71"/>
    <tableColumn id="5" xr3:uid="{00000000-0010-0000-0500-000005000000}" name="Marzo" dataDxfId="70"/>
    <tableColumn id="6" xr3:uid="{00000000-0010-0000-0500-000006000000}" name="Abril" dataDxfId="69"/>
    <tableColumn id="7" xr3:uid="{00000000-0010-0000-0500-000007000000}" name="Mayo" dataDxfId="68"/>
    <tableColumn id="8" xr3:uid="{00000000-0010-0000-0500-000008000000}" name="Junio" dataDxfId="67"/>
    <tableColumn id="9" xr3:uid="{00000000-0010-0000-0500-000009000000}" name="Julio" dataDxfId="66"/>
    <tableColumn id="10" xr3:uid="{00000000-0010-0000-0500-00000A000000}" name="Agosto" dataDxfId="65"/>
    <tableColumn id="11" xr3:uid="{00000000-0010-0000-0500-00000B000000}" name="Septiembre" dataDxfId="64"/>
    <tableColumn id="12" xr3:uid="{00000000-0010-0000-0500-00000C000000}" name="Octubre" dataDxfId="63"/>
    <tableColumn id="13" xr3:uid="{00000000-0010-0000-0500-00000D000000}" name="Noviembre" dataDxfId="62"/>
    <tableColumn id="14" xr3:uid="{00000000-0010-0000-0500-00000E000000}" name="Diciembre" dataDxfId="61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CiudadanosSupermercados" displayName="CiudadanosSupermercados" ref="A216:N248" totalsRowShown="0" headerRowDxfId="60" dataDxfId="59">
  <autoFilter ref="A216:N248" xr:uid="{00000000-0009-0000-0100-000007000000}"/>
  <tableColumns count="14">
    <tableColumn id="1" xr3:uid="{00000000-0010-0000-0600-000001000000}" name="Provincia" dataDxfId="58"/>
    <tableColumn id="2" xr3:uid="{00000000-0010-0000-0600-000002000000}" name="Región" dataDxfId="57"/>
    <tableColumn id="3" xr3:uid="{00000000-0010-0000-0600-000003000000}" name="Enero" dataDxfId="56"/>
    <tableColumn id="4" xr3:uid="{00000000-0010-0000-0600-000004000000}" name="Febrero" dataDxfId="55"/>
    <tableColumn id="5" xr3:uid="{00000000-0010-0000-0600-000005000000}" name="Marzo" dataDxfId="54"/>
    <tableColumn id="6" xr3:uid="{00000000-0010-0000-0600-000006000000}" name="Abril" dataDxfId="53"/>
    <tableColumn id="7" xr3:uid="{00000000-0010-0000-0600-000007000000}" name="Mayo" dataDxfId="52"/>
    <tableColumn id="8" xr3:uid="{00000000-0010-0000-0600-000008000000}" name="Junio" dataDxfId="51"/>
    <tableColumn id="9" xr3:uid="{00000000-0010-0000-0600-000009000000}" name="Julio" dataDxfId="50"/>
    <tableColumn id="10" xr3:uid="{00000000-0010-0000-0600-00000A000000}" name="Agosto" dataDxfId="49"/>
    <tableColumn id="11" xr3:uid="{00000000-0010-0000-0600-00000B000000}" name="Septiembre" dataDxfId="48"/>
    <tableColumn id="12" xr3:uid="{00000000-0010-0000-0600-00000C000000}" name="Octubre" dataDxfId="47"/>
    <tableColumn id="13" xr3:uid="{00000000-0010-0000-0600-00000D000000}" name="Noviembre" dataDxfId="46"/>
    <tableColumn id="14" xr3:uid="{00000000-0010-0000-0600-00000E000000}" name="Diciembre" dataDxfId="45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ProductoresCanales" displayName="ProductoresCanales" ref="A251:M252" totalsRowShown="0" headerRowDxfId="44" dataDxfId="43">
  <autoFilter ref="A251:M252" xr:uid="{00000000-0009-0000-0100-000008000000}"/>
  <tableColumns count="13">
    <tableColumn id="1" xr3:uid="{00000000-0010-0000-0700-000001000000}" name="Descripción" dataDxfId="42"/>
    <tableColumn id="2" xr3:uid="{00000000-0010-0000-0700-000002000000}" name="Enero" dataDxfId="41"/>
    <tableColumn id="3" xr3:uid="{00000000-0010-0000-0700-000003000000}" name="Febrero" dataDxfId="40"/>
    <tableColumn id="4" xr3:uid="{00000000-0010-0000-0700-000004000000}" name="Marzo" dataDxfId="39"/>
    <tableColumn id="5" xr3:uid="{00000000-0010-0000-0700-000005000000}" name="Abril" dataDxfId="38"/>
    <tableColumn id="6" xr3:uid="{00000000-0010-0000-0700-000006000000}" name="Mayo" dataDxfId="37"/>
    <tableColumn id="7" xr3:uid="{00000000-0010-0000-0700-000007000000}" name="Junio" dataDxfId="36"/>
    <tableColumn id="8" xr3:uid="{00000000-0010-0000-0700-000008000000}" name="Julio" dataDxfId="35"/>
    <tableColumn id="9" xr3:uid="{00000000-0010-0000-0700-000009000000}" name="Agosto" dataDxfId="34"/>
    <tableColumn id="10" xr3:uid="{00000000-0010-0000-0700-00000A000000}" name="Septiembre" dataDxfId="33"/>
    <tableColumn id="11" xr3:uid="{00000000-0010-0000-0700-00000B000000}" name="Octubre" dataDxfId="32"/>
    <tableColumn id="12" xr3:uid="{00000000-0010-0000-0700-00000C000000}" name="Noviembre" dataDxfId="31"/>
    <tableColumn id="13" xr3:uid="{00000000-0010-0000-0700-00000D000000}" name="Diciembre" dataDxfId="30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lleres" displayName="Talleres" ref="A255:M260" totalsRowShown="0" headerRowDxfId="29" dataDxfId="28">
  <autoFilter ref="A255:M260" xr:uid="{00000000-0009-0000-0100-000009000000}"/>
  <tableColumns count="13">
    <tableColumn id="1" xr3:uid="{00000000-0010-0000-0800-000001000000}" name="Talleres" dataDxfId="27"/>
    <tableColumn id="2" xr3:uid="{00000000-0010-0000-0800-000002000000}" name="Enero" dataDxfId="26"/>
    <tableColumn id="3" xr3:uid="{00000000-0010-0000-0800-000003000000}" name="Febrero" dataDxfId="25"/>
    <tableColumn id="4" xr3:uid="{00000000-0010-0000-0800-000004000000}" name="Marzo" dataDxfId="24"/>
    <tableColumn id="5" xr3:uid="{00000000-0010-0000-0800-000005000000}" name="Abril" dataDxfId="23"/>
    <tableColumn id="6" xr3:uid="{00000000-0010-0000-0800-000006000000}" name="Mayo" dataDxfId="22"/>
    <tableColumn id="7" xr3:uid="{00000000-0010-0000-0800-000007000000}" name="Junio" dataDxfId="21"/>
    <tableColumn id="8" xr3:uid="{00000000-0010-0000-0800-000008000000}" name="Julio" dataDxfId="20"/>
    <tableColumn id="9" xr3:uid="{00000000-0010-0000-0800-000009000000}" name="Agosto" dataDxfId="19"/>
    <tableColumn id="10" xr3:uid="{00000000-0010-0000-0800-00000A000000}" name="Septiembre" dataDxfId="18"/>
    <tableColumn id="11" xr3:uid="{00000000-0010-0000-0800-00000B000000}" name="Octubre" dataDxfId="17"/>
    <tableColumn id="12" xr3:uid="{00000000-0010-0000-0800-00000C000000}" name="Noviembre" dataDxfId="16"/>
    <tableColumn id="13" xr3:uid="{00000000-0010-0000-0800-00000D000000}" name="Diciembre" dataDxfId="1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N277"/>
  <sheetViews>
    <sheetView topLeftCell="A260" zoomScale="70" zoomScaleNormal="70" workbookViewId="0">
      <selection activeCell="B264" sqref="B264:D267"/>
    </sheetView>
  </sheetViews>
  <sheetFormatPr baseColWidth="10" defaultRowHeight="15" customHeight="1" x14ac:dyDescent="0.25"/>
  <cols>
    <col min="1" max="1" width="30.28515625" style="21" bestFit="1" customWidth="1"/>
    <col min="2" max="2" width="21.5703125" style="21" bestFit="1" customWidth="1"/>
    <col min="3" max="4" width="13.85546875" style="21" bestFit="1" customWidth="1"/>
    <col min="5" max="5" width="12.5703125" style="21" bestFit="1" customWidth="1"/>
    <col min="6" max="7" width="11.7109375" style="21" bestFit="1" customWidth="1"/>
    <col min="8" max="8" width="11.42578125" style="21" bestFit="1" customWidth="1"/>
    <col min="9" max="9" width="13.140625" style="21" bestFit="1" customWidth="1"/>
    <col min="10" max="11" width="17.28515625" style="21" bestFit="1" customWidth="1"/>
    <col min="12" max="13" width="17.140625" style="21" bestFit="1" customWidth="1"/>
    <col min="14" max="14" width="16.28515625" style="21" bestFit="1" customWidth="1"/>
    <col min="15" max="15" width="11.42578125" style="21"/>
    <col min="16" max="16" width="24.28515625" style="21" bestFit="1" customWidth="1"/>
    <col min="17" max="17" width="14.7109375" style="21" bestFit="1" customWidth="1"/>
    <col min="18" max="16384" width="11.42578125" style="21"/>
  </cols>
  <sheetData>
    <row r="1" spans="1:14" ht="15" customHeight="1" x14ac:dyDescent="0.25">
      <c r="A1" s="26" t="s">
        <v>75</v>
      </c>
      <c r="B1" s="25" t="s">
        <v>80</v>
      </c>
    </row>
    <row r="2" spans="1:14" ht="15" customHeight="1" x14ac:dyDescent="0.35">
      <c r="A2" s="24"/>
      <c r="B2" s="25"/>
    </row>
    <row r="3" spans="1:14" ht="17.25" x14ac:dyDescent="0.25">
      <c r="A3" s="57" t="s">
        <v>81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7.25" x14ac:dyDescent="0.25">
      <c r="A4" s="22" t="s">
        <v>8</v>
      </c>
      <c r="B4" s="22" t="s">
        <v>9</v>
      </c>
      <c r="C4" s="22" t="s">
        <v>53</v>
      </c>
      <c r="D4" s="22" t="s">
        <v>54</v>
      </c>
      <c r="E4" s="22" t="s">
        <v>55</v>
      </c>
      <c r="F4" s="22" t="s">
        <v>56</v>
      </c>
      <c r="G4" s="22" t="s">
        <v>57</v>
      </c>
      <c r="H4" s="22" t="s">
        <v>58</v>
      </c>
      <c r="I4" s="22" t="s">
        <v>59</v>
      </c>
      <c r="J4" s="22" t="s">
        <v>60</v>
      </c>
      <c r="K4" s="22" t="s">
        <v>61</v>
      </c>
      <c r="L4" s="22" t="s">
        <v>5</v>
      </c>
      <c r="M4" s="22" t="s">
        <v>6</v>
      </c>
      <c r="N4" s="22" t="s">
        <v>7</v>
      </c>
    </row>
    <row r="5" spans="1:14" ht="15" customHeight="1" x14ac:dyDescent="0.25">
      <c r="A5" s="21" t="s">
        <v>11</v>
      </c>
      <c r="B5" s="21" t="s">
        <v>12</v>
      </c>
      <c r="C5" s="23">
        <v>60</v>
      </c>
      <c r="D5" s="23">
        <v>47</v>
      </c>
      <c r="E5" s="23">
        <v>1</v>
      </c>
      <c r="F5" s="23"/>
      <c r="G5" s="23"/>
      <c r="H5" s="23"/>
      <c r="I5" s="23"/>
      <c r="J5" s="23"/>
      <c r="K5" s="23"/>
      <c r="L5" s="23"/>
      <c r="M5" s="23"/>
      <c r="N5" s="23"/>
    </row>
    <row r="6" spans="1:14" ht="15" customHeight="1" x14ac:dyDescent="0.25">
      <c r="A6" s="21" t="s">
        <v>13</v>
      </c>
      <c r="B6" s="21" t="s">
        <v>12</v>
      </c>
      <c r="C6" s="23">
        <v>87</v>
      </c>
      <c r="D6" s="23">
        <v>67</v>
      </c>
      <c r="E6" s="23">
        <v>2</v>
      </c>
      <c r="F6" s="23"/>
      <c r="G6" s="23"/>
      <c r="H6" s="23"/>
      <c r="I6" s="23"/>
      <c r="J6" s="23"/>
      <c r="K6" s="23"/>
      <c r="L6" s="23"/>
      <c r="M6" s="23"/>
      <c r="N6" s="23"/>
    </row>
    <row r="7" spans="1:14" ht="15" customHeight="1" x14ac:dyDescent="0.25">
      <c r="A7" s="21" t="s">
        <v>14</v>
      </c>
      <c r="B7" s="21" t="s">
        <v>15</v>
      </c>
      <c r="C7" s="23">
        <v>4</v>
      </c>
      <c r="D7" s="23">
        <v>3</v>
      </c>
      <c r="E7" s="23">
        <v>0</v>
      </c>
      <c r="F7" s="23"/>
      <c r="G7" s="23"/>
      <c r="H7" s="23"/>
      <c r="I7" s="23"/>
      <c r="J7" s="23"/>
      <c r="K7" s="23"/>
      <c r="L7" s="23"/>
      <c r="M7" s="23"/>
      <c r="N7" s="23"/>
    </row>
    <row r="8" spans="1:14" ht="15" customHeight="1" x14ac:dyDescent="0.25">
      <c r="A8" s="21" t="s">
        <v>16</v>
      </c>
      <c r="B8" s="21" t="s">
        <v>15</v>
      </c>
      <c r="C8" s="23">
        <v>4</v>
      </c>
      <c r="D8" s="23">
        <v>2</v>
      </c>
      <c r="E8" s="23">
        <v>0</v>
      </c>
      <c r="F8" s="23"/>
      <c r="G8" s="23"/>
      <c r="H8" s="23"/>
      <c r="I8" s="23"/>
      <c r="J8" s="23"/>
      <c r="K8" s="23"/>
      <c r="L8" s="23"/>
      <c r="M8" s="23"/>
      <c r="N8" s="23"/>
    </row>
    <row r="9" spans="1:14" ht="15" customHeight="1" x14ac:dyDescent="0.25">
      <c r="A9" s="21" t="s">
        <v>17</v>
      </c>
      <c r="B9" s="21" t="s">
        <v>15</v>
      </c>
      <c r="C9" s="23">
        <v>8</v>
      </c>
      <c r="D9" s="23">
        <v>9</v>
      </c>
      <c r="E9" s="23">
        <v>6</v>
      </c>
      <c r="F9" s="23"/>
      <c r="G9" s="23"/>
      <c r="H9" s="23"/>
      <c r="I9" s="23"/>
      <c r="J9" s="23"/>
      <c r="K9" s="23"/>
      <c r="L9" s="23"/>
      <c r="M9" s="23"/>
      <c r="N9" s="23"/>
    </row>
    <row r="10" spans="1:14" ht="15" customHeight="1" x14ac:dyDescent="0.25">
      <c r="A10" s="21" t="s">
        <v>18</v>
      </c>
      <c r="B10" s="21" t="s">
        <v>15</v>
      </c>
      <c r="C10" s="23">
        <v>20</v>
      </c>
      <c r="D10" s="23">
        <v>7</v>
      </c>
      <c r="E10" s="23">
        <v>0</v>
      </c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5" customHeight="1" x14ac:dyDescent="0.25">
      <c r="A11" s="21" t="s">
        <v>19</v>
      </c>
      <c r="B11" s="21" t="s">
        <v>15</v>
      </c>
      <c r="C11" s="23">
        <v>14</v>
      </c>
      <c r="D11" s="23">
        <v>0</v>
      </c>
      <c r="E11" s="23">
        <v>0</v>
      </c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15" customHeight="1" x14ac:dyDescent="0.25">
      <c r="A12" s="21" t="s">
        <v>20</v>
      </c>
      <c r="B12" s="21" t="s">
        <v>15</v>
      </c>
      <c r="C12" s="23">
        <v>15</v>
      </c>
      <c r="D12" s="23">
        <v>1</v>
      </c>
      <c r="E12" s="23">
        <v>4</v>
      </c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15" customHeight="1" x14ac:dyDescent="0.25">
      <c r="A13" s="21" t="s">
        <v>21</v>
      </c>
      <c r="B13" s="21" t="s">
        <v>15</v>
      </c>
      <c r="C13" s="23">
        <v>1</v>
      </c>
      <c r="D13" s="23">
        <v>0</v>
      </c>
      <c r="E13" s="23">
        <v>0</v>
      </c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5" customHeight="1" x14ac:dyDescent="0.25">
      <c r="A14" s="21" t="s">
        <v>22</v>
      </c>
      <c r="B14" s="21" t="s">
        <v>15</v>
      </c>
      <c r="C14" s="23">
        <v>0</v>
      </c>
      <c r="D14" s="23">
        <v>7</v>
      </c>
      <c r="E14" s="23">
        <v>0</v>
      </c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5" customHeight="1" x14ac:dyDescent="0.25">
      <c r="A15" s="21" t="s">
        <v>23</v>
      </c>
      <c r="B15" s="21" t="s">
        <v>15</v>
      </c>
      <c r="C15" s="23">
        <v>13</v>
      </c>
      <c r="D15" s="23">
        <v>0</v>
      </c>
      <c r="E15" s="23">
        <v>0</v>
      </c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5" customHeight="1" x14ac:dyDescent="0.25">
      <c r="A16" s="21" t="s">
        <v>24</v>
      </c>
      <c r="B16" s="21" t="s">
        <v>15</v>
      </c>
      <c r="C16" s="23">
        <v>19</v>
      </c>
      <c r="D16" s="23">
        <v>4</v>
      </c>
      <c r="E16" s="23">
        <v>0</v>
      </c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5" customHeight="1" x14ac:dyDescent="0.25">
      <c r="A17" s="21" t="s">
        <v>25</v>
      </c>
      <c r="B17" s="21" t="s">
        <v>15</v>
      </c>
      <c r="C17" s="23">
        <v>0</v>
      </c>
      <c r="D17" s="23">
        <v>5</v>
      </c>
      <c r="E17" s="23">
        <v>0</v>
      </c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5" customHeight="1" x14ac:dyDescent="0.25">
      <c r="A18" s="21" t="s">
        <v>26</v>
      </c>
      <c r="B18" s="21" t="s">
        <v>15</v>
      </c>
      <c r="C18" s="23">
        <v>1</v>
      </c>
      <c r="D18" s="23">
        <v>6</v>
      </c>
      <c r="E18" s="23">
        <v>0</v>
      </c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15" customHeight="1" x14ac:dyDescent="0.25">
      <c r="A19" s="21" t="s">
        <v>27</v>
      </c>
      <c r="B19" s="21" t="s">
        <v>15</v>
      </c>
      <c r="C19" s="23">
        <v>5</v>
      </c>
      <c r="D19" s="23">
        <v>0</v>
      </c>
      <c r="E19" s="23">
        <v>0</v>
      </c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5" customHeight="1" x14ac:dyDescent="0.25">
      <c r="A20" s="21" t="s">
        <v>28</v>
      </c>
      <c r="B20" s="21" t="s">
        <v>15</v>
      </c>
      <c r="C20" s="23">
        <v>12</v>
      </c>
      <c r="D20" s="23">
        <v>1</v>
      </c>
      <c r="E20" s="23">
        <v>0</v>
      </c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15" customHeight="1" x14ac:dyDescent="0.25">
      <c r="A21" s="21" t="s">
        <v>29</v>
      </c>
      <c r="B21" s="21" t="s">
        <v>30</v>
      </c>
      <c r="C21" s="23">
        <v>10</v>
      </c>
      <c r="D21" s="23">
        <v>5</v>
      </c>
      <c r="E21" s="23">
        <v>1</v>
      </c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5" customHeight="1" x14ac:dyDescent="0.25">
      <c r="A22" s="21" t="s">
        <v>31</v>
      </c>
      <c r="B22" s="21" t="s">
        <v>30</v>
      </c>
      <c r="C22" s="23">
        <v>14</v>
      </c>
      <c r="D22" s="23">
        <v>6</v>
      </c>
      <c r="E22" s="23">
        <v>1</v>
      </c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15" customHeight="1" x14ac:dyDescent="0.25">
      <c r="A23" s="21" t="s">
        <v>32</v>
      </c>
      <c r="B23" s="21" t="s">
        <v>30</v>
      </c>
      <c r="C23" s="23">
        <v>14</v>
      </c>
      <c r="D23" s="23">
        <v>3</v>
      </c>
      <c r="E23" s="23">
        <v>0</v>
      </c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15" customHeight="1" x14ac:dyDescent="0.25">
      <c r="A24" s="21" t="s">
        <v>33</v>
      </c>
      <c r="B24" s="21" t="s">
        <v>30</v>
      </c>
      <c r="C24" s="23">
        <v>7</v>
      </c>
      <c r="D24" s="23">
        <v>0</v>
      </c>
      <c r="E24" s="23">
        <v>0</v>
      </c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15" customHeight="1" x14ac:dyDescent="0.25">
      <c r="A25" s="21" t="s">
        <v>34</v>
      </c>
      <c r="B25" s="21" t="s">
        <v>30</v>
      </c>
      <c r="C25" s="23">
        <v>6</v>
      </c>
      <c r="D25" s="23">
        <v>2</v>
      </c>
      <c r="E25" s="23">
        <v>0</v>
      </c>
      <c r="F25" s="23"/>
      <c r="G25" s="23"/>
      <c r="H25" s="23"/>
      <c r="I25" s="23"/>
      <c r="J25" s="23"/>
      <c r="K25" s="23"/>
      <c r="L25" s="23"/>
      <c r="M25" s="23"/>
      <c r="N25" s="23"/>
    </row>
    <row r="26" spans="1:14" ht="15" customHeight="1" x14ac:dyDescent="0.25">
      <c r="A26" s="21" t="s">
        <v>35</v>
      </c>
      <c r="B26" s="21" t="s">
        <v>30</v>
      </c>
      <c r="C26" s="23">
        <v>1</v>
      </c>
      <c r="D26" s="23">
        <v>10</v>
      </c>
      <c r="E26" s="23">
        <v>0</v>
      </c>
      <c r="F26" s="23"/>
      <c r="G26" s="23"/>
      <c r="H26" s="23"/>
      <c r="I26" s="23"/>
      <c r="J26" s="23"/>
      <c r="K26" s="23"/>
      <c r="L26" s="23"/>
      <c r="M26" s="23"/>
      <c r="N26" s="23"/>
    </row>
    <row r="27" spans="1:14" ht="15" customHeight="1" x14ac:dyDescent="0.25">
      <c r="A27" s="21" t="s">
        <v>36</v>
      </c>
      <c r="B27" s="21" t="s">
        <v>30</v>
      </c>
      <c r="C27" s="23">
        <v>8</v>
      </c>
      <c r="D27" s="23">
        <v>0</v>
      </c>
      <c r="E27" s="23">
        <v>0</v>
      </c>
      <c r="F27" s="23"/>
      <c r="G27" s="23"/>
      <c r="H27" s="23"/>
      <c r="I27" s="23"/>
      <c r="J27" s="23"/>
      <c r="K27" s="23"/>
      <c r="L27" s="23"/>
      <c r="M27" s="23"/>
      <c r="N27" s="23"/>
    </row>
    <row r="28" spans="1:14" ht="15" customHeight="1" x14ac:dyDescent="0.25">
      <c r="A28" s="21" t="s">
        <v>37</v>
      </c>
      <c r="B28" s="21" t="s">
        <v>30</v>
      </c>
      <c r="C28" s="23">
        <v>0</v>
      </c>
      <c r="D28" s="23">
        <v>0</v>
      </c>
      <c r="E28" s="23">
        <v>0</v>
      </c>
      <c r="F28" s="23"/>
      <c r="G28" s="23"/>
      <c r="H28" s="23"/>
      <c r="I28" s="23"/>
      <c r="J28" s="23"/>
      <c r="K28" s="23"/>
      <c r="L28" s="23"/>
      <c r="M28" s="23"/>
      <c r="N28" s="23"/>
    </row>
    <row r="29" spans="1:14" ht="15" customHeight="1" x14ac:dyDescent="0.25">
      <c r="A29" s="21" t="s">
        <v>38</v>
      </c>
      <c r="B29" s="21" t="s">
        <v>30</v>
      </c>
      <c r="C29" s="23">
        <v>7</v>
      </c>
      <c r="D29" s="23">
        <v>12</v>
      </c>
      <c r="E29" s="23">
        <v>0</v>
      </c>
      <c r="F29" s="23"/>
      <c r="G29" s="23"/>
      <c r="H29" s="23"/>
      <c r="I29" s="23"/>
      <c r="J29" s="23"/>
      <c r="K29" s="23"/>
      <c r="L29" s="23"/>
      <c r="M29" s="23"/>
      <c r="N29" s="23"/>
    </row>
    <row r="30" spans="1:14" ht="15" customHeight="1" x14ac:dyDescent="0.25">
      <c r="A30" s="21" t="s">
        <v>39</v>
      </c>
      <c r="B30" s="21" t="s">
        <v>30</v>
      </c>
      <c r="C30" s="23">
        <v>11</v>
      </c>
      <c r="D30" s="23">
        <v>0</v>
      </c>
      <c r="E30" s="23">
        <v>0</v>
      </c>
      <c r="F30" s="23"/>
      <c r="G30" s="23"/>
      <c r="H30" s="23"/>
      <c r="I30" s="23"/>
      <c r="J30" s="23"/>
      <c r="K30" s="23"/>
      <c r="L30" s="23"/>
      <c r="M30" s="23"/>
      <c r="N30" s="23"/>
    </row>
    <row r="31" spans="1:14" ht="15" customHeight="1" x14ac:dyDescent="0.25">
      <c r="A31" s="21" t="s">
        <v>40</v>
      </c>
      <c r="B31" s="21" t="s">
        <v>41</v>
      </c>
      <c r="C31" s="23">
        <v>12</v>
      </c>
      <c r="D31" s="23">
        <v>6</v>
      </c>
      <c r="E31" s="23">
        <v>0</v>
      </c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5" customHeight="1" x14ac:dyDescent="0.25">
      <c r="A32" s="21" t="s">
        <v>42</v>
      </c>
      <c r="B32" s="21" t="s">
        <v>41</v>
      </c>
      <c r="C32" s="23">
        <v>9</v>
      </c>
      <c r="D32" s="23">
        <v>14</v>
      </c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</row>
    <row r="33" spans="1:14" ht="15" customHeight="1" x14ac:dyDescent="0.25">
      <c r="A33" s="21" t="s">
        <v>43</v>
      </c>
      <c r="B33" s="21" t="s">
        <v>41</v>
      </c>
      <c r="C33" s="23">
        <v>6</v>
      </c>
      <c r="D33" s="23">
        <v>6</v>
      </c>
      <c r="E33" s="23">
        <v>0</v>
      </c>
      <c r="F33" s="23"/>
      <c r="G33" s="23"/>
      <c r="H33" s="23"/>
      <c r="I33" s="23"/>
      <c r="J33" s="23"/>
      <c r="K33" s="23"/>
      <c r="L33" s="23"/>
      <c r="M33" s="23"/>
      <c r="N33" s="23"/>
    </row>
    <row r="34" spans="1:14" ht="15" customHeight="1" x14ac:dyDescent="0.25">
      <c r="A34" s="21" t="s">
        <v>44</v>
      </c>
      <c r="B34" s="21" t="s">
        <v>41</v>
      </c>
      <c r="C34" s="23">
        <v>12</v>
      </c>
      <c r="D34" s="23">
        <v>0</v>
      </c>
      <c r="E34" s="23">
        <v>0</v>
      </c>
      <c r="F34" s="23"/>
      <c r="G34" s="23"/>
      <c r="H34" s="23"/>
      <c r="I34" s="23"/>
      <c r="J34" s="23"/>
      <c r="K34" s="23"/>
      <c r="L34" s="23"/>
      <c r="M34" s="23"/>
      <c r="N34" s="23"/>
    </row>
    <row r="35" spans="1:14" ht="15" customHeight="1" x14ac:dyDescent="0.25">
      <c r="A35" s="21" t="s">
        <v>45</v>
      </c>
      <c r="B35" s="21" t="s">
        <v>41</v>
      </c>
      <c r="C35" s="23">
        <v>12</v>
      </c>
      <c r="D35" s="23">
        <v>0</v>
      </c>
      <c r="E35" s="23">
        <v>0</v>
      </c>
      <c r="F35" s="23"/>
      <c r="G35" s="23"/>
      <c r="H35" s="23"/>
      <c r="I35" s="23"/>
      <c r="J35" s="23"/>
      <c r="K35" s="23"/>
      <c r="L35" s="23"/>
      <c r="M35" s="23"/>
      <c r="N35" s="23"/>
    </row>
    <row r="36" spans="1:14" ht="15" customHeight="1" x14ac:dyDescent="0.25">
      <c r="A36" s="21" t="s">
        <v>46</v>
      </c>
      <c r="B36" s="21" t="s">
        <v>41</v>
      </c>
      <c r="C36" s="23">
        <v>5</v>
      </c>
      <c r="D36" s="23">
        <v>5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</row>
    <row r="38" spans="1:14" ht="15" customHeight="1" x14ac:dyDescent="0.25">
      <c r="A38" s="57" t="s">
        <v>82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4" ht="15" customHeight="1" x14ac:dyDescent="0.25">
      <c r="A39" s="22" t="s">
        <v>8</v>
      </c>
      <c r="B39" s="22" t="s">
        <v>9</v>
      </c>
      <c r="C39" s="22" t="s">
        <v>53</v>
      </c>
      <c r="D39" s="22" t="s">
        <v>54</v>
      </c>
      <c r="E39" s="22" t="s">
        <v>55</v>
      </c>
      <c r="F39" s="22" t="s">
        <v>56</v>
      </c>
      <c r="G39" s="22" t="s">
        <v>57</v>
      </c>
      <c r="H39" s="22" t="s">
        <v>58</v>
      </c>
      <c r="I39" s="22" t="s">
        <v>59</v>
      </c>
      <c r="J39" s="22" t="s">
        <v>60</v>
      </c>
      <c r="K39" s="22" t="s">
        <v>61</v>
      </c>
      <c r="L39" s="22" t="s">
        <v>5</v>
      </c>
      <c r="M39" s="22" t="s">
        <v>6</v>
      </c>
      <c r="N39" s="22" t="s">
        <v>7</v>
      </c>
    </row>
    <row r="40" spans="1:14" ht="15" customHeight="1" x14ac:dyDescent="0.25">
      <c r="A40" s="21" t="s">
        <v>11</v>
      </c>
      <c r="B40" s="21" t="s">
        <v>12</v>
      </c>
      <c r="C40" s="23">
        <v>21000</v>
      </c>
      <c r="D40" s="23">
        <v>16450</v>
      </c>
      <c r="E40" s="23">
        <v>350</v>
      </c>
      <c r="F40" s="23"/>
      <c r="G40" s="23"/>
      <c r="H40" s="23"/>
      <c r="I40" s="23"/>
      <c r="J40" s="23"/>
      <c r="K40" s="23"/>
      <c r="L40" s="23"/>
      <c r="M40" s="23"/>
      <c r="N40" s="23"/>
    </row>
    <row r="41" spans="1:14" ht="15" customHeight="1" x14ac:dyDescent="0.25">
      <c r="A41" s="21" t="s">
        <v>13</v>
      </c>
      <c r="B41" s="21" t="s">
        <v>12</v>
      </c>
      <c r="C41" s="23">
        <v>30450</v>
      </c>
      <c r="D41" s="23">
        <v>23450</v>
      </c>
      <c r="E41" s="23">
        <v>700</v>
      </c>
      <c r="F41" s="23"/>
      <c r="G41" s="23"/>
      <c r="H41" s="23"/>
      <c r="I41" s="23"/>
      <c r="J41" s="23"/>
      <c r="K41" s="23"/>
      <c r="L41" s="23"/>
      <c r="M41" s="23"/>
      <c r="N41" s="23"/>
    </row>
    <row r="42" spans="1:14" ht="15" customHeight="1" x14ac:dyDescent="0.25">
      <c r="A42" s="21" t="s">
        <v>14</v>
      </c>
      <c r="B42" s="21" t="s">
        <v>15</v>
      </c>
      <c r="C42" s="23">
        <v>1400</v>
      </c>
      <c r="D42" s="23">
        <v>1050</v>
      </c>
      <c r="E42" s="23">
        <v>0</v>
      </c>
      <c r="F42" s="23"/>
      <c r="G42" s="23"/>
      <c r="H42" s="23"/>
      <c r="I42" s="23"/>
      <c r="J42" s="23"/>
      <c r="K42" s="23"/>
      <c r="L42" s="23"/>
      <c r="M42" s="23"/>
      <c r="N42" s="23"/>
    </row>
    <row r="43" spans="1:14" ht="15" customHeight="1" x14ac:dyDescent="0.25">
      <c r="A43" s="21" t="s">
        <v>16</v>
      </c>
      <c r="B43" s="21" t="s">
        <v>15</v>
      </c>
      <c r="C43" s="23">
        <v>1400</v>
      </c>
      <c r="D43" s="23">
        <v>700</v>
      </c>
      <c r="E43" s="23">
        <v>0</v>
      </c>
      <c r="F43" s="23"/>
      <c r="G43" s="23"/>
      <c r="H43" s="23"/>
      <c r="I43" s="23"/>
      <c r="J43" s="23"/>
      <c r="K43" s="23"/>
      <c r="L43" s="23"/>
      <c r="M43" s="23"/>
      <c r="N43" s="23"/>
    </row>
    <row r="44" spans="1:14" ht="15" customHeight="1" x14ac:dyDescent="0.25">
      <c r="A44" s="21" t="s">
        <v>17</v>
      </c>
      <c r="B44" s="21" t="s">
        <v>15</v>
      </c>
      <c r="C44" s="23">
        <v>2800</v>
      </c>
      <c r="D44" s="23">
        <v>3150</v>
      </c>
      <c r="E44" s="23">
        <v>2100</v>
      </c>
      <c r="F44" s="23"/>
      <c r="G44" s="23"/>
      <c r="H44" s="23"/>
      <c r="I44" s="23"/>
      <c r="J44" s="23"/>
      <c r="K44" s="23"/>
      <c r="L44" s="23"/>
      <c r="M44" s="23"/>
      <c r="N44" s="23"/>
    </row>
    <row r="45" spans="1:14" ht="15" customHeight="1" x14ac:dyDescent="0.25">
      <c r="A45" s="21" t="s">
        <v>18</v>
      </c>
      <c r="B45" s="21" t="s">
        <v>15</v>
      </c>
      <c r="C45" s="23">
        <v>7000</v>
      </c>
      <c r="D45" s="23">
        <v>2450</v>
      </c>
      <c r="E45" s="23">
        <v>0</v>
      </c>
      <c r="F45" s="23"/>
      <c r="G45" s="23"/>
      <c r="H45" s="23"/>
      <c r="I45" s="23"/>
      <c r="J45" s="23"/>
      <c r="K45" s="23"/>
      <c r="L45" s="23"/>
      <c r="M45" s="23"/>
      <c r="N45" s="23"/>
    </row>
    <row r="46" spans="1:14" ht="15" customHeight="1" x14ac:dyDescent="0.25">
      <c r="A46" s="21" t="s">
        <v>19</v>
      </c>
      <c r="B46" s="21" t="s">
        <v>15</v>
      </c>
      <c r="C46" s="23">
        <v>4900</v>
      </c>
      <c r="D46" s="23">
        <v>0</v>
      </c>
      <c r="E46" s="23">
        <v>0</v>
      </c>
      <c r="F46" s="23"/>
      <c r="G46" s="23"/>
      <c r="H46" s="23"/>
      <c r="I46" s="23"/>
      <c r="J46" s="23"/>
      <c r="K46" s="23"/>
      <c r="L46" s="23"/>
      <c r="M46" s="23"/>
      <c r="N46" s="23"/>
    </row>
    <row r="47" spans="1:14" ht="15" customHeight="1" x14ac:dyDescent="0.25">
      <c r="A47" s="21" t="s">
        <v>20</v>
      </c>
      <c r="B47" s="21" t="s">
        <v>15</v>
      </c>
      <c r="C47" s="23">
        <v>5250</v>
      </c>
      <c r="D47" s="23">
        <v>350</v>
      </c>
      <c r="E47" s="23">
        <v>1400</v>
      </c>
      <c r="F47" s="23"/>
      <c r="G47" s="23"/>
      <c r="H47" s="23"/>
      <c r="I47" s="23"/>
      <c r="J47" s="23"/>
      <c r="K47" s="23"/>
      <c r="L47" s="23"/>
      <c r="M47" s="23"/>
      <c r="N47" s="23"/>
    </row>
    <row r="48" spans="1:14" ht="15" customHeight="1" x14ac:dyDescent="0.25">
      <c r="A48" s="21" t="s">
        <v>21</v>
      </c>
      <c r="B48" s="21" t="s">
        <v>15</v>
      </c>
      <c r="C48" s="23">
        <v>350</v>
      </c>
      <c r="D48" s="23">
        <v>0</v>
      </c>
      <c r="E48" s="23">
        <v>0</v>
      </c>
      <c r="F48" s="23"/>
      <c r="G48" s="23"/>
      <c r="H48" s="23"/>
      <c r="I48" s="23"/>
      <c r="J48" s="23"/>
      <c r="K48" s="23"/>
      <c r="L48" s="23"/>
      <c r="M48" s="23"/>
      <c r="N48" s="23"/>
    </row>
    <row r="49" spans="1:14" ht="15" customHeight="1" x14ac:dyDescent="0.25">
      <c r="A49" s="21" t="s">
        <v>22</v>
      </c>
      <c r="B49" s="21" t="s">
        <v>15</v>
      </c>
      <c r="C49" s="23">
        <v>0</v>
      </c>
      <c r="D49" s="23">
        <v>2450</v>
      </c>
      <c r="E49" s="23">
        <v>0</v>
      </c>
      <c r="F49" s="23"/>
      <c r="G49" s="23"/>
      <c r="H49" s="23"/>
      <c r="I49" s="23"/>
      <c r="J49" s="23"/>
      <c r="K49" s="23"/>
      <c r="L49" s="23"/>
      <c r="M49" s="23"/>
      <c r="N49" s="23"/>
    </row>
    <row r="50" spans="1:14" ht="15" customHeight="1" x14ac:dyDescent="0.25">
      <c r="A50" s="21" t="s">
        <v>23</v>
      </c>
      <c r="B50" s="21" t="s">
        <v>15</v>
      </c>
      <c r="C50" s="23">
        <v>4550</v>
      </c>
      <c r="D50" s="23">
        <v>0</v>
      </c>
      <c r="E50" s="23">
        <v>0</v>
      </c>
      <c r="F50" s="23"/>
      <c r="G50" s="23"/>
      <c r="H50" s="23"/>
      <c r="I50" s="23"/>
      <c r="J50" s="23"/>
      <c r="K50" s="23"/>
      <c r="L50" s="23"/>
      <c r="M50" s="23"/>
      <c r="N50" s="23"/>
    </row>
    <row r="51" spans="1:14" ht="15" customHeight="1" x14ac:dyDescent="0.25">
      <c r="A51" s="21" t="s">
        <v>24</v>
      </c>
      <c r="B51" s="21" t="s">
        <v>15</v>
      </c>
      <c r="C51" s="23">
        <v>6650</v>
      </c>
      <c r="D51" s="23">
        <v>1400</v>
      </c>
      <c r="E51" s="23">
        <v>0</v>
      </c>
      <c r="F51" s="23"/>
      <c r="G51" s="23"/>
      <c r="H51" s="23"/>
      <c r="I51" s="23"/>
      <c r="J51" s="23"/>
      <c r="K51" s="23"/>
      <c r="L51" s="23"/>
      <c r="M51" s="23"/>
      <c r="N51" s="23"/>
    </row>
    <row r="52" spans="1:14" ht="15" customHeight="1" x14ac:dyDescent="0.25">
      <c r="A52" s="21" t="s">
        <v>25</v>
      </c>
      <c r="B52" s="21" t="s">
        <v>15</v>
      </c>
      <c r="C52" s="23">
        <v>0</v>
      </c>
      <c r="D52" s="23">
        <v>1750</v>
      </c>
      <c r="E52" s="23">
        <v>0</v>
      </c>
      <c r="F52" s="23"/>
      <c r="G52" s="23"/>
      <c r="H52" s="23"/>
      <c r="I52" s="23"/>
      <c r="J52" s="23"/>
      <c r="K52" s="23"/>
      <c r="L52" s="23"/>
      <c r="M52" s="23"/>
      <c r="N52" s="23"/>
    </row>
    <row r="53" spans="1:14" ht="15" customHeight="1" x14ac:dyDescent="0.25">
      <c r="A53" s="21" t="s">
        <v>26</v>
      </c>
      <c r="B53" s="21" t="s">
        <v>15</v>
      </c>
      <c r="C53" s="23">
        <v>350</v>
      </c>
      <c r="D53" s="23">
        <v>2100</v>
      </c>
      <c r="E53" s="23">
        <v>0</v>
      </c>
      <c r="F53" s="23"/>
      <c r="G53" s="23"/>
      <c r="H53" s="23"/>
      <c r="I53" s="23"/>
      <c r="J53" s="23"/>
      <c r="K53" s="23"/>
      <c r="L53" s="23"/>
      <c r="M53" s="23"/>
      <c r="N53" s="23"/>
    </row>
    <row r="54" spans="1:14" ht="15" customHeight="1" x14ac:dyDescent="0.25">
      <c r="A54" s="21" t="s">
        <v>27</v>
      </c>
      <c r="B54" s="21" t="s">
        <v>15</v>
      </c>
      <c r="C54" s="23">
        <v>1750</v>
      </c>
      <c r="D54" s="23">
        <v>0</v>
      </c>
      <c r="E54" s="23">
        <v>0</v>
      </c>
      <c r="F54" s="23"/>
      <c r="G54" s="23"/>
      <c r="H54" s="23"/>
      <c r="I54" s="23"/>
      <c r="J54" s="23"/>
      <c r="K54" s="23"/>
      <c r="L54" s="23"/>
      <c r="M54" s="23"/>
      <c r="N54" s="23"/>
    </row>
    <row r="55" spans="1:14" ht="15" customHeight="1" x14ac:dyDescent="0.25">
      <c r="A55" s="21" t="s">
        <v>28</v>
      </c>
      <c r="B55" s="21" t="s">
        <v>15</v>
      </c>
      <c r="C55" s="23">
        <v>4200</v>
      </c>
      <c r="D55" s="23">
        <v>350</v>
      </c>
      <c r="E55" s="23">
        <v>0</v>
      </c>
      <c r="F55" s="23"/>
      <c r="G55" s="23"/>
      <c r="H55" s="23"/>
      <c r="I55" s="23"/>
      <c r="J55" s="23"/>
      <c r="K55" s="23"/>
      <c r="L55" s="23"/>
      <c r="M55" s="23"/>
      <c r="N55" s="23"/>
    </row>
    <row r="56" spans="1:14" ht="15" customHeight="1" x14ac:dyDescent="0.25">
      <c r="A56" s="21" t="s">
        <v>29</v>
      </c>
      <c r="B56" s="21" t="s">
        <v>30</v>
      </c>
      <c r="C56" s="23">
        <v>3500</v>
      </c>
      <c r="D56" s="23">
        <v>1750</v>
      </c>
      <c r="E56" s="23">
        <v>350</v>
      </c>
      <c r="F56" s="23"/>
      <c r="G56" s="23"/>
      <c r="H56" s="23"/>
      <c r="I56" s="23"/>
      <c r="J56" s="23"/>
      <c r="K56" s="23"/>
      <c r="L56" s="23"/>
      <c r="M56" s="23"/>
      <c r="N56" s="23"/>
    </row>
    <row r="57" spans="1:14" ht="15" customHeight="1" x14ac:dyDescent="0.25">
      <c r="A57" s="21" t="s">
        <v>31</v>
      </c>
      <c r="B57" s="21" t="s">
        <v>30</v>
      </c>
      <c r="C57" s="23">
        <v>4900</v>
      </c>
      <c r="D57" s="23">
        <v>2100</v>
      </c>
      <c r="E57" s="23">
        <v>350</v>
      </c>
      <c r="F57" s="23"/>
      <c r="G57" s="23"/>
      <c r="H57" s="23"/>
      <c r="I57" s="23"/>
      <c r="J57" s="23"/>
      <c r="K57" s="23"/>
      <c r="L57" s="23"/>
      <c r="M57" s="23"/>
      <c r="N57" s="23"/>
    </row>
    <row r="58" spans="1:14" ht="15" customHeight="1" x14ac:dyDescent="0.25">
      <c r="A58" s="21" t="s">
        <v>32</v>
      </c>
      <c r="B58" s="21" t="s">
        <v>30</v>
      </c>
      <c r="C58" s="23">
        <v>4900</v>
      </c>
      <c r="D58" s="23">
        <v>1050</v>
      </c>
      <c r="E58" s="23">
        <v>0</v>
      </c>
      <c r="F58" s="23"/>
      <c r="G58" s="23"/>
      <c r="H58" s="23"/>
      <c r="I58" s="23"/>
      <c r="J58" s="23"/>
      <c r="K58" s="23"/>
      <c r="L58" s="23"/>
      <c r="M58" s="23"/>
      <c r="N58" s="23"/>
    </row>
    <row r="59" spans="1:14" ht="15" customHeight="1" x14ac:dyDescent="0.25">
      <c r="A59" s="21" t="s">
        <v>33</v>
      </c>
      <c r="B59" s="21" t="s">
        <v>30</v>
      </c>
      <c r="C59" s="23">
        <v>2450</v>
      </c>
      <c r="D59" s="23">
        <v>0</v>
      </c>
      <c r="E59" s="23">
        <v>0</v>
      </c>
      <c r="F59" s="23"/>
      <c r="G59" s="23"/>
      <c r="H59" s="23"/>
      <c r="I59" s="23"/>
      <c r="J59" s="23"/>
      <c r="K59" s="23"/>
      <c r="L59" s="23"/>
      <c r="M59" s="23"/>
      <c r="N59" s="23"/>
    </row>
    <row r="60" spans="1:14" ht="15" customHeight="1" x14ac:dyDescent="0.25">
      <c r="A60" s="21" t="s">
        <v>34</v>
      </c>
      <c r="B60" s="21" t="s">
        <v>30</v>
      </c>
      <c r="C60" s="23">
        <v>2100</v>
      </c>
      <c r="D60" s="23">
        <v>700</v>
      </c>
      <c r="E60" s="23">
        <v>0</v>
      </c>
      <c r="F60" s="23"/>
      <c r="G60" s="23"/>
      <c r="H60" s="23"/>
      <c r="I60" s="23"/>
      <c r="J60" s="23"/>
      <c r="K60" s="23"/>
      <c r="L60" s="23"/>
      <c r="M60" s="23"/>
      <c r="N60" s="23"/>
    </row>
    <row r="61" spans="1:14" ht="15" customHeight="1" x14ac:dyDescent="0.25">
      <c r="A61" s="21" t="s">
        <v>35</v>
      </c>
      <c r="B61" s="21" t="s">
        <v>30</v>
      </c>
      <c r="C61" s="23">
        <v>350</v>
      </c>
      <c r="D61" s="23">
        <v>3500</v>
      </c>
      <c r="E61" s="23">
        <v>0</v>
      </c>
      <c r="F61" s="23"/>
      <c r="G61" s="23"/>
      <c r="H61" s="23"/>
      <c r="I61" s="23"/>
      <c r="J61" s="23"/>
      <c r="K61" s="23"/>
      <c r="L61" s="23"/>
      <c r="M61" s="23"/>
      <c r="N61" s="23"/>
    </row>
    <row r="62" spans="1:14" ht="15" customHeight="1" x14ac:dyDescent="0.25">
      <c r="A62" s="21" t="s">
        <v>36</v>
      </c>
      <c r="B62" s="21" t="s">
        <v>30</v>
      </c>
      <c r="C62" s="23">
        <v>2800</v>
      </c>
      <c r="D62" s="23">
        <v>0</v>
      </c>
      <c r="E62" s="23">
        <v>0</v>
      </c>
      <c r="F62" s="23"/>
      <c r="G62" s="23"/>
      <c r="H62" s="23"/>
      <c r="I62" s="23"/>
      <c r="J62" s="23"/>
      <c r="K62" s="23"/>
      <c r="L62" s="23"/>
      <c r="M62" s="23"/>
      <c r="N62" s="23"/>
    </row>
    <row r="63" spans="1:14" ht="15" customHeight="1" x14ac:dyDescent="0.25">
      <c r="A63" s="21" t="s">
        <v>37</v>
      </c>
      <c r="B63" s="21" t="s">
        <v>30</v>
      </c>
      <c r="C63" s="23">
        <v>0</v>
      </c>
      <c r="D63" s="23">
        <v>0</v>
      </c>
      <c r="E63" s="23">
        <v>0</v>
      </c>
      <c r="F63" s="23"/>
      <c r="G63" s="23"/>
      <c r="H63" s="23"/>
      <c r="I63" s="23"/>
      <c r="J63" s="23"/>
      <c r="K63" s="23"/>
      <c r="L63" s="23"/>
      <c r="M63" s="23"/>
      <c r="N63" s="23"/>
    </row>
    <row r="64" spans="1:14" ht="15" customHeight="1" x14ac:dyDescent="0.25">
      <c r="A64" s="21" t="s">
        <v>38</v>
      </c>
      <c r="B64" s="21" t="s">
        <v>30</v>
      </c>
      <c r="C64" s="23">
        <v>2450</v>
      </c>
      <c r="D64" s="23">
        <v>4200</v>
      </c>
      <c r="E64" s="23">
        <v>0</v>
      </c>
      <c r="F64" s="23"/>
      <c r="G64" s="23"/>
      <c r="H64" s="23"/>
      <c r="I64" s="23"/>
      <c r="J64" s="23"/>
      <c r="K64" s="23"/>
      <c r="L64" s="23"/>
      <c r="M64" s="23"/>
      <c r="N64" s="23"/>
    </row>
    <row r="65" spans="1:14" ht="15" customHeight="1" x14ac:dyDescent="0.25">
      <c r="A65" s="21" t="s">
        <v>39</v>
      </c>
      <c r="B65" s="21" t="s">
        <v>30</v>
      </c>
      <c r="C65" s="23">
        <v>3850</v>
      </c>
      <c r="D65" s="23">
        <v>0</v>
      </c>
      <c r="E65" s="23">
        <v>0</v>
      </c>
      <c r="F65" s="23"/>
      <c r="G65" s="23"/>
      <c r="H65" s="23"/>
      <c r="I65" s="23"/>
      <c r="J65" s="23"/>
      <c r="K65" s="23"/>
      <c r="L65" s="23"/>
      <c r="M65" s="23"/>
      <c r="N65" s="23"/>
    </row>
    <row r="66" spans="1:14" ht="15" customHeight="1" x14ac:dyDescent="0.25">
      <c r="A66" s="21" t="s">
        <v>40</v>
      </c>
      <c r="B66" s="21" t="s">
        <v>41</v>
      </c>
      <c r="C66" s="23">
        <v>4200</v>
      </c>
      <c r="D66" s="23">
        <v>2100</v>
      </c>
      <c r="E66" s="23">
        <v>0</v>
      </c>
      <c r="F66" s="23"/>
      <c r="G66" s="23"/>
      <c r="H66" s="23"/>
      <c r="I66" s="23"/>
      <c r="J66" s="23"/>
      <c r="K66" s="23"/>
      <c r="L66" s="23"/>
      <c r="M66" s="23"/>
      <c r="N66" s="23"/>
    </row>
    <row r="67" spans="1:14" ht="15" customHeight="1" x14ac:dyDescent="0.25">
      <c r="A67" s="21" t="s">
        <v>42</v>
      </c>
      <c r="B67" s="21" t="s">
        <v>41</v>
      </c>
      <c r="C67" s="23">
        <v>3150</v>
      </c>
      <c r="D67" s="23">
        <v>4900</v>
      </c>
      <c r="E67" s="23">
        <v>350</v>
      </c>
      <c r="F67" s="23"/>
      <c r="G67" s="23"/>
      <c r="H67" s="23"/>
      <c r="I67" s="23"/>
      <c r="J67" s="23"/>
      <c r="K67" s="23"/>
      <c r="L67" s="23"/>
      <c r="M67" s="23"/>
      <c r="N67" s="23"/>
    </row>
    <row r="68" spans="1:14" ht="15" customHeight="1" x14ac:dyDescent="0.25">
      <c r="A68" s="21" t="s">
        <v>43</v>
      </c>
      <c r="B68" s="21" t="s">
        <v>41</v>
      </c>
      <c r="C68" s="23">
        <v>2100</v>
      </c>
      <c r="D68" s="23">
        <v>2100</v>
      </c>
      <c r="E68" s="23">
        <v>0</v>
      </c>
      <c r="F68" s="23"/>
      <c r="G68" s="23"/>
      <c r="H68" s="23"/>
      <c r="I68" s="23"/>
      <c r="J68" s="23"/>
      <c r="K68" s="23"/>
      <c r="L68" s="23"/>
      <c r="M68" s="23"/>
      <c r="N68" s="23"/>
    </row>
    <row r="69" spans="1:14" ht="15" customHeight="1" x14ac:dyDescent="0.25">
      <c r="A69" s="21" t="s">
        <v>44</v>
      </c>
      <c r="B69" s="21" t="s">
        <v>41</v>
      </c>
      <c r="C69" s="23">
        <v>4200</v>
      </c>
      <c r="D69" s="23">
        <v>0</v>
      </c>
      <c r="E69" s="23">
        <v>0</v>
      </c>
      <c r="F69" s="23"/>
      <c r="G69" s="23"/>
      <c r="H69" s="23"/>
      <c r="I69" s="23"/>
      <c r="J69" s="23"/>
      <c r="K69" s="23"/>
      <c r="L69" s="23"/>
      <c r="M69" s="23"/>
      <c r="N69" s="23"/>
    </row>
    <row r="70" spans="1:14" ht="15" customHeight="1" x14ac:dyDescent="0.25">
      <c r="A70" s="21" t="s">
        <v>45</v>
      </c>
      <c r="B70" s="21" t="s">
        <v>41</v>
      </c>
      <c r="C70" s="23">
        <v>4200</v>
      </c>
      <c r="D70" s="23">
        <v>0</v>
      </c>
      <c r="E70" s="23">
        <v>0</v>
      </c>
      <c r="F70" s="23"/>
      <c r="G70" s="23"/>
      <c r="H70" s="23"/>
      <c r="I70" s="23"/>
      <c r="J70" s="23"/>
      <c r="K70" s="23"/>
      <c r="L70" s="23"/>
      <c r="M70" s="23"/>
      <c r="N70" s="23"/>
    </row>
    <row r="71" spans="1:14" ht="15" customHeight="1" x14ac:dyDescent="0.25">
      <c r="A71" s="21" t="s">
        <v>46</v>
      </c>
      <c r="B71" s="21" t="s">
        <v>41</v>
      </c>
      <c r="C71" s="23">
        <v>1750</v>
      </c>
      <c r="D71" s="23">
        <v>1750</v>
      </c>
      <c r="E71" s="23">
        <v>0</v>
      </c>
      <c r="F71" s="23"/>
      <c r="G71" s="23"/>
      <c r="H71" s="23"/>
      <c r="I71" s="23"/>
      <c r="J71" s="23"/>
      <c r="K71" s="23"/>
      <c r="L71" s="23"/>
      <c r="M71" s="23"/>
      <c r="N71" s="23"/>
    </row>
    <row r="73" spans="1:14" ht="15" customHeight="1" x14ac:dyDescent="0.25">
      <c r="A73" s="57" t="s">
        <v>83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</row>
    <row r="74" spans="1:14" ht="15" customHeight="1" x14ac:dyDescent="0.25">
      <c r="A74" s="22" t="s">
        <v>8</v>
      </c>
      <c r="B74" s="22" t="s">
        <v>9</v>
      </c>
      <c r="C74" s="22" t="s">
        <v>53</v>
      </c>
      <c r="D74" s="22" t="s">
        <v>54</v>
      </c>
      <c r="E74" s="22" t="s">
        <v>55</v>
      </c>
      <c r="F74" s="22" t="s">
        <v>56</v>
      </c>
      <c r="G74" s="22" t="s">
        <v>57</v>
      </c>
      <c r="H74" s="22" t="s">
        <v>58</v>
      </c>
      <c r="I74" s="22" t="s">
        <v>59</v>
      </c>
      <c r="J74" s="22" t="s">
        <v>60</v>
      </c>
      <c r="K74" s="22" t="s">
        <v>61</v>
      </c>
      <c r="L74" s="22" t="s">
        <v>5</v>
      </c>
      <c r="M74" s="22" t="s">
        <v>6</v>
      </c>
      <c r="N74" s="22" t="s">
        <v>7</v>
      </c>
    </row>
    <row r="75" spans="1:14" ht="15" customHeight="1" x14ac:dyDescent="0.25">
      <c r="A75" s="21" t="s">
        <v>11</v>
      </c>
      <c r="B75" s="21" t="s">
        <v>12</v>
      </c>
      <c r="C75" s="23">
        <v>0</v>
      </c>
      <c r="D75" s="23">
        <v>0</v>
      </c>
      <c r="E75" s="23">
        <v>0</v>
      </c>
      <c r="F75" s="23"/>
      <c r="G75" s="23"/>
      <c r="H75"/>
      <c r="I75" s="23"/>
      <c r="J75" s="23"/>
      <c r="K75" s="23"/>
      <c r="L75" s="23"/>
      <c r="M75" s="23"/>
      <c r="N75" s="23"/>
    </row>
    <row r="76" spans="1:14" ht="15" customHeight="1" x14ac:dyDescent="0.25">
      <c r="A76" s="21" t="s">
        <v>13</v>
      </c>
      <c r="B76" s="21" t="s">
        <v>12</v>
      </c>
      <c r="C76" s="23">
        <v>64</v>
      </c>
      <c r="D76" s="23">
        <v>64</v>
      </c>
      <c r="E76" s="23">
        <v>67</v>
      </c>
      <c r="F76" s="23"/>
      <c r="G76" s="23"/>
      <c r="H76"/>
      <c r="I76" s="23"/>
      <c r="J76" s="23"/>
      <c r="K76" s="23"/>
      <c r="L76" s="23"/>
      <c r="M76" s="23"/>
      <c r="N76" s="23"/>
    </row>
    <row r="77" spans="1:14" ht="15" customHeight="1" x14ac:dyDescent="0.25">
      <c r="A77" s="21" t="s">
        <v>14</v>
      </c>
      <c r="B77" s="21" t="s">
        <v>15</v>
      </c>
      <c r="C77" s="23">
        <v>8</v>
      </c>
      <c r="D77" s="23">
        <v>8</v>
      </c>
      <c r="E77" s="23">
        <v>8</v>
      </c>
      <c r="F77" s="23"/>
      <c r="G77" s="23"/>
      <c r="H77"/>
      <c r="I77" s="23"/>
      <c r="J77" s="23"/>
      <c r="K77" s="23"/>
      <c r="L77" s="23"/>
      <c r="M77" s="23"/>
      <c r="N77" s="23"/>
    </row>
    <row r="78" spans="1:14" ht="15" customHeight="1" x14ac:dyDescent="0.25">
      <c r="A78" s="21" t="s">
        <v>16</v>
      </c>
      <c r="B78" s="21" t="s">
        <v>15</v>
      </c>
      <c r="C78" s="23">
        <v>20</v>
      </c>
      <c r="D78" s="23">
        <v>20</v>
      </c>
      <c r="E78" s="23">
        <v>21</v>
      </c>
      <c r="F78" s="23"/>
      <c r="G78" s="23"/>
      <c r="H78"/>
      <c r="I78" s="23"/>
      <c r="J78" s="23"/>
      <c r="K78" s="23"/>
      <c r="L78" s="23"/>
      <c r="M78" s="23"/>
      <c r="N78" s="23"/>
    </row>
    <row r="79" spans="1:14" ht="15" customHeight="1" x14ac:dyDescent="0.25">
      <c r="A79" s="21" t="s">
        <v>17</v>
      </c>
      <c r="B79" s="21" t="s">
        <v>15</v>
      </c>
      <c r="C79" s="23">
        <v>20</v>
      </c>
      <c r="D79" s="23">
        <v>20</v>
      </c>
      <c r="E79" s="23">
        <v>22</v>
      </c>
      <c r="F79" s="23"/>
      <c r="G79" s="23"/>
      <c r="H79"/>
      <c r="I79" s="23"/>
      <c r="J79" s="23"/>
      <c r="K79" s="23"/>
      <c r="L79" s="23"/>
      <c r="M79" s="23"/>
      <c r="N79" s="23"/>
    </row>
    <row r="80" spans="1:14" ht="15" customHeight="1" x14ac:dyDescent="0.25">
      <c r="A80" s="21" t="s">
        <v>18</v>
      </c>
      <c r="B80" s="21" t="s">
        <v>15</v>
      </c>
      <c r="C80" s="23">
        <v>4</v>
      </c>
      <c r="D80" s="23">
        <v>8</v>
      </c>
      <c r="E80" s="23">
        <v>5</v>
      </c>
      <c r="F80" s="23"/>
      <c r="G80" s="23"/>
      <c r="H80"/>
      <c r="I80" s="23"/>
      <c r="J80" s="23"/>
      <c r="K80" s="23"/>
      <c r="L80" s="23"/>
      <c r="M80" s="23"/>
      <c r="N80" s="23"/>
    </row>
    <row r="81" spans="1:14" ht="15" customHeight="1" x14ac:dyDescent="0.25">
      <c r="A81" s="21" t="s">
        <v>19</v>
      </c>
      <c r="B81" s="21" t="s">
        <v>15</v>
      </c>
      <c r="C81" s="23">
        <v>12</v>
      </c>
      <c r="D81" s="23">
        <v>8</v>
      </c>
      <c r="E81" s="23">
        <v>13</v>
      </c>
      <c r="F81" s="23"/>
      <c r="G81" s="23"/>
      <c r="H81"/>
      <c r="I81" s="23"/>
      <c r="J81" s="23"/>
      <c r="K81" s="23"/>
      <c r="L81" s="23"/>
      <c r="M81" s="23"/>
      <c r="N81" s="23"/>
    </row>
    <row r="82" spans="1:14" ht="15" customHeight="1" x14ac:dyDescent="0.25">
      <c r="A82" s="21" t="s">
        <v>20</v>
      </c>
      <c r="B82" s="21" t="s">
        <v>15</v>
      </c>
      <c r="C82" s="23">
        <v>8</v>
      </c>
      <c r="D82" s="23">
        <v>8</v>
      </c>
      <c r="E82" s="23">
        <v>9</v>
      </c>
      <c r="F82" s="23"/>
      <c r="G82" s="23"/>
      <c r="H82"/>
      <c r="I82" s="23"/>
      <c r="J82" s="23"/>
      <c r="K82" s="23"/>
      <c r="L82" s="23"/>
      <c r="M82" s="23"/>
      <c r="N82" s="23"/>
    </row>
    <row r="83" spans="1:14" ht="15" customHeight="1" x14ac:dyDescent="0.25">
      <c r="A83" s="21" t="s">
        <v>21</v>
      </c>
      <c r="B83" s="21" t="s">
        <v>15</v>
      </c>
      <c r="C83" s="23">
        <v>4</v>
      </c>
      <c r="D83" s="23">
        <v>4</v>
      </c>
      <c r="E83" s="23">
        <v>5</v>
      </c>
      <c r="F83" s="23"/>
      <c r="G83" s="23"/>
      <c r="H83"/>
      <c r="I83" s="23"/>
      <c r="J83" s="23"/>
      <c r="K83" s="23"/>
      <c r="L83" s="23"/>
      <c r="M83" s="23"/>
      <c r="N83" s="23"/>
    </row>
    <row r="84" spans="1:14" ht="15" customHeight="1" x14ac:dyDescent="0.25">
      <c r="A84" s="21" t="s">
        <v>22</v>
      </c>
      <c r="B84" s="21" t="s">
        <v>15</v>
      </c>
      <c r="C84" s="23">
        <v>8</v>
      </c>
      <c r="D84" s="23">
        <v>7</v>
      </c>
      <c r="E84" s="23">
        <v>9</v>
      </c>
      <c r="F84" s="23"/>
      <c r="G84" s="23"/>
      <c r="H84"/>
      <c r="I84" s="23"/>
      <c r="J84" s="23"/>
      <c r="K84" s="23"/>
      <c r="L84" s="23"/>
      <c r="M84" s="23"/>
      <c r="N84" s="23"/>
    </row>
    <row r="85" spans="1:14" ht="15" customHeight="1" x14ac:dyDescent="0.25">
      <c r="A85" s="21" t="s">
        <v>23</v>
      </c>
      <c r="B85" s="21" t="s">
        <v>15</v>
      </c>
      <c r="C85" s="23">
        <v>16</v>
      </c>
      <c r="D85" s="23">
        <v>15</v>
      </c>
      <c r="E85" s="23">
        <v>16</v>
      </c>
      <c r="F85" s="23"/>
      <c r="G85" s="23"/>
      <c r="H85"/>
      <c r="I85" s="23"/>
      <c r="J85" s="23"/>
      <c r="K85" s="23"/>
      <c r="L85" s="23"/>
      <c r="M85" s="23"/>
      <c r="N85" s="23"/>
    </row>
    <row r="86" spans="1:14" ht="15" customHeight="1" x14ac:dyDescent="0.25">
      <c r="A86" s="21" t="s">
        <v>24</v>
      </c>
      <c r="B86" s="21" t="s">
        <v>15</v>
      </c>
      <c r="C86" s="23">
        <v>9</v>
      </c>
      <c r="D86" s="23">
        <v>8</v>
      </c>
      <c r="E86" s="23">
        <v>8</v>
      </c>
      <c r="F86" s="23"/>
      <c r="G86" s="23"/>
      <c r="H86"/>
      <c r="I86" s="23"/>
      <c r="J86" s="23"/>
      <c r="K86" s="23"/>
      <c r="L86" s="23"/>
      <c r="M86" s="23"/>
      <c r="N86" s="23"/>
    </row>
    <row r="87" spans="1:14" ht="15" customHeight="1" x14ac:dyDescent="0.25">
      <c r="A87" s="21" t="s">
        <v>25</v>
      </c>
      <c r="B87" s="21" t="s">
        <v>15</v>
      </c>
      <c r="C87" s="23">
        <v>4</v>
      </c>
      <c r="D87" s="23">
        <v>4</v>
      </c>
      <c r="E87" s="23">
        <v>4</v>
      </c>
      <c r="F87" s="23"/>
      <c r="G87" s="23"/>
      <c r="H87"/>
      <c r="I87" s="23"/>
      <c r="J87" s="23"/>
      <c r="K87" s="23"/>
      <c r="L87" s="23"/>
      <c r="M87" s="23"/>
      <c r="N87" s="23"/>
    </row>
    <row r="88" spans="1:14" ht="15" customHeight="1" x14ac:dyDescent="0.25">
      <c r="A88" s="21" t="s">
        <v>26</v>
      </c>
      <c r="B88" s="21" t="s">
        <v>15</v>
      </c>
      <c r="C88" s="23">
        <v>4</v>
      </c>
      <c r="D88" s="23">
        <v>4</v>
      </c>
      <c r="E88" s="23">
        <v>6</v>
      </c>
      <c r="F88" s="23"/>
      <c r="G88" s="23"/>
      <c r="H88"/>
      <c r="I88" s="23"/>
      <c r="J88" s="23"/>
      <c r="K88" s="23"/>
      <c r="L88" s="23"/>
      <c r="M88" s="23"/>
      <c r="N88" s="23"/>
    </row>
    <row r="89" spans="1:14" ht="15" customHeight="1" x14ac:dyDescent="0.25">
      <c r="A89" s="21" t="s">
        <v>27</v>
      </c>
      <c r="B89" s="21" t="s">
        <v>15</v>
      </c>
      <c r="C89" s="23">
        <v>4</v>
      </c>
      <c r="D89" s="23">
        <v>4</v>
      </c>
      <c r="E89" s="23">
        <v>5</v>
      </c>
      <c r="F89" s="23"/>
      <c r="G89" s="23"/>
      <c r="H89"/>
      <c r="I89" s="23"/>
      <c r="J89" s="23"/>
      <c r="K89" s="23"/>
      <c r="L89" s="23"/>
      <c r="M89" s="23"/>
      <c r="N89" s="23"/>
    </row>
    <row r="90" spans="1:14" ht="15" customHeight="1" x14ac:dyDescent="0.25">
      <c r="A90" s="21" t="s">
        <v>28</v>
      </c>
      <c r="B90" s="21" t="s">
        <v>15</v>
      </c>
      <c r="C90" s="23">
        <v>4</v>
      </c>
      <c r="D90" s="23">
        <v>4</v>
      </c>
      <c r="E90" s="23">
        <v>5</v>
      </c>
      <c r="F90" s="23"/>
      <c r="G90" s="23"/>
      <c r="H90"/>
      <c r="I90" s="23"/>
      <c r="J90" s="23"/>
      <c r="K90" s="23"/>
      <c r="L90" s="23"/>
      <c r="M90" s="23"/>
      <c r="N90" s="23"/>
    </row>
    <row r="91" spans="1:14" ht="15" customHeight="1" x14ac:dyDescent="0.25">
      <c r="A91" s="21" t="s">
        <v>29</v>
      </c>
      <c r="B91" s="21" t="s">
        <v>30</v>
      </c>
      <c r="C91" s="23">
        <v>28</v>
      </c>
      <c r="D91" s="23">
        <v>27</v>
      </c>
      <c r="E91" s="23">
        <v>31</v>
      </c>
      <c r="F91" s="23"/>
      <c r="G91" s="23"/>
      <c r="H91"/>
      <c r="I91" s="23"/>
      <c r="J91" s="23"/>
      <c r="K91" s="23"/>
      <c r="L91" s="23"/>
      <c r="M91" s="23"/>
      <c r="N91" s="23"/>
    </row>
    <row r="92" spans="1:14" ht="15" customHeight="1" x14ac:dyDescent="0.25">
      <c r="A92" s="21" t="s">
        <v>31</v>
      </c>
      <c r="B92" s="21" t="s">
        <v>30</v>
      </c>
      <c r="C92" s="23">
        <v>10</v>
      </c>
      <c r="D92" s="23">
        <v>10</v>
      </c>
      <c r="E92" s="23">
        <v>10</v>
      </c>
      <c r="F92" s="23"/>
      <c r="G92" s="23"/>
      <c r="H92"/>
      <c r="I92" s="23"/>
      <c r="J92" s="23"/>
      <c r="K92" s="23"/>
      <c r="L92" s="23"/>
      <c r="M92" s="23"/>
      <c r="N92" s="23"/>
    </row>
    <row r="93" spans="1:14" ht="15" customHeight="1" x14ac:dyDescent="0.25">
      <c r="A93" s="21" t="s">
        <v>32</v>
      </c>
      <c r="B93" s="21" t="s">
        <v>30</v>
      </c>
      <c r="C93" s="23">
        <v>12</v>
      </c>
      <c r="D93" s="23">
        <v>11</v>
      </c>
      <c r="E93" s="23">
        <v>13</v>
      </c>
      <c r="F93" s="23"/>
      <c r="G93" s="23"/>
      <c r="H93"/>
      <c r="I93" s="23"/>
      <c r="J93" s="23"/>
      <c r="K93" s="23"/>
      <c r="L93" s="23"/>
      <c r="M93" s="23"/>
      <c r="N93" s="23"/>
    </row>
    <row r="94" spans="1:14" ht="15" customHeight="1" x14ac:dyDescent="0.25">
      <c r="A94" s="21" t="s">
        <v>33</v>
      </c>
      <c r="B94" s="21" t="s">
        <v>30</v>
      </c>
      <c r="C94" s="23">
        <v>8</v>
      </c>
      <c r="D94" s="23">
        <v>8</v>
      </c>
      <c r="E94" s="23">
        <v>9</v>
      </c>
      <c r="F94" s="23"/>
      <c r="G94" s="23"/>
      <c r="H94"/>
      <c r="I94" s="23"/>
      <c r="J94" s="23"/>
      <c r="K94" s="23"/>
      <c r="L94" s="23"/>
      <c r="M94" s="23"/>
      <c r="N94" s="23"/>
    </row>
    <row r="95" spans="1:14" ht="15" customHeight="1" x14ac:dyDescent="0.25">
      <c r="A95" s="21" t="s">
        <v>34</v>
      </c>
      <c r="B95" s="21" t="s">
        <v>30</v>
      </c>
      <c r="C95" s="23">
        <v>8</v>
      </c>
      <c r="D95" s="23">
        <v>8</v>
      </c>
      <c r="E95" s="23">
        <v>8</v>
      </c>
      <c r="F95" s="23"/>
      <c r="G95" s="23"/>
      <c r="H95"/>
      <c r="I95" s="23"/>
      <c r="J95" s="23"/>
      <c r="K95" s="23"/>
      <c r="L95" s="23"/>
      <c r="M95" s="23"/>
      <c r="N95" s="23"/>
    </row>
    <row r="96" spans="1:14" ht="15" customHeight="1" x14ac:dyDescent="0.25">
      <c r="A96" s="21" t="s">
        <v>35</v>
      </c>
      <c r="B96" s="21" t="s">
        <v>30</v>
      </c>
      <c r="C96" s="23">
        <v>4</v>
      </c>
      <c r="D96" s="23">
        <v>4</v>
      </c>
      <c r="E96" s="23">
        <v>5</v>
      </c>
      <c r="F96" s="23"/>
      <c r="G96" s="23"/>
      <c r="H96"/>
      <c r="I96" s="23"/>
      <c r="J96" s="23"/>
      <c r="K96" s="23"/>
      <c r="L96" s="23"/>
      <c r="M96" s="23"/>
      <c r="N96" s="23"/>
    </row>
    <row r="97" spans="1:14" ht="15" customHeight="1" x14ac:dyDescent="0.25">
      <c r="A97" s="21" t="s">
        <v>36</v>
      </c>
      <c r="B97" s="21" t="s">
        <v>30</v>
      </c>
      <c r="C97" s="23">
        <v>4</v>
      </c>
      <c r="D97" s="23">
        <v>4</v>
      </c>
      <c r="E97" s="23">
        <v>5</v>
      </c>
      <c r="F97" s="23"/>
      <c r="G97" s="23"/>
      <c r="H97"/>
      <c r="I97" s="23"/>
      <c r="J97" s="23"/>
      <c r="K97" s="23"/>
      <c r="L97" s="23"/>
      <c r="M97" s="23"/>
      <c r="N97" s="23"/>
    </row>
    <row r="98" spans="1:14" ht="15" customHeight="1" x14ac:dyDescent="0.25">
      <c r="A98" s="21" t="s">
        <v>37</v>
      </c>
      <c r="B98" s="21" t="s">
        <v>30</v>
      </c>
      <c r="C98" s="23">
        <v>4</v>
      </c>
      <c r="D98" s="23">
        <v>4</v>
      </c>
      <c r="E98" s="23">
        <v>5</v>
      </c>
      <c r="F98" s="23"/>
      <c r="G98" s="23"/>
      <c r="H98"/>
      <c r="I98" s="23"/>
      <c r="J98" s="23"/>
      <c r="K98" s="23"/>
      <c r="L98" s="23"/>
      <c r="M98" s="23"/>
      <c r="N98" s="23"/>
    </row>
    <row r="99" spans="1:14" ht="15" customHeight="1" x14ac:dyDescent="0.25">
      <c r="A99" s="21" t="s">
        <v>38</v>
      </c>
      <c r="B99" s="21" t="s">
        <v>30</v>
      </c>
      <c r="C99" s="23">
        <v>20</v>
      </c>
      <c r="D99" s="23">
        <v>20</v>
      </c>
      <c r="E99" s="23">
        <v>21</v>
      </c>
      <c r="F99" s="23"/>
      <c r="G99" s="23"/>
      <c r="H99"/>
      <c r="I99" s="23"/>
      <c r="J99" s="23"/>
      <c r="K99" s="23"/>
      <c r="L99" s="23"/>
      <c r="M99" s="23"/>
      <c r="N99" s="23"/>
    </row>
    <row r="100" spans="1:14" ht="15" customHeight="1" x14ac:dyDescent="0.25">
      <c r="A100" s="21" t="s">
        <v>39</v>
      </c>
      <c r="B100" s="21" t="s">
        <v>30</v>
      </c>
      <c r="C100" s="23">
        <v>4</v>
      </c>
      <c r="D100" s="23">
        <v>4</v>
      </c>
      <c r="E100" s="23">
        <v>5</v>
      </c>
      <c r="F100" s="23"/>
      <c r="G100" s="23"/>
      <c r="H100"/>
      <c r="I100" s="23"/>
      <c r="J100" s="23"/>
      <c r="K100" s="23"/>
      <c r="L100" s="23"/>
      <c r="M100" s="23"/>
      <c r="N100" s="23"/>
    </row>
    <row r="101" spans="1:14" ht="15" customHeight="1" x14ac:dyDescent="0.25">
      <c r="A101" s="21" t="s">
        <v>40</v>
      </c>
      <c r="B101" s="21" t="s">
        <v>41</v>
      </c>
      <c r="C101" s="23">
        <v>16</v>
      </c>
      <c r="D101" s="23">
        <v>16</v>
      </c>
      <c r="E101" s="23">
        <v>16</v>
      </c>
      <c r="F101" s="23"/>
      <c r="G101" s="23"/>
      <c r="H101"/>
      <c r="I101" s="23"/>
      <c r="J101" s="23"/>
      <c r="K101" s="23"/>
      <c r="L101" s="23"/>
      <c r="M101" s="23"/>
      <c r="N101" s="23"/>
    </row>
    <row r="102" spans="1:14" ht="15" customHeight="1" x14ac:dyDescent="0.25">
      <c r="A102" s="21" t="s">
        <v>42</v>
      </c>
      <c r="B102" s="21" t="s">
        <v>41</v>
      </c>
      <c r="C102" s="23">
        <v>16</v>
      </c>
      <c r="D102" s="23">
        <v>16</v>
      </c>
      <c r="E102" s="23">
        <v>16</v>
      </c>
      <c r="F102" s="23"/>
      <c r="G102" s="23"/>
      <c r="H102"/>
      <c r="I102" s="23"/>
      <c r="J102" s="23"/>
      <c r="K102" s="23"/>
      <c r="L102" s="23"/>
      <c r="M102" s="23"/>
      <c r="N102" s="23"/>
    </row>
    <row r="103" spans="1:14" ht="15" customHeight="1" x14ac:dyDescent="0.25">
      <c r="A103" s="21" t="s">
        <v>43</v>
      </c>
      <c r="B103" s="21" t="s">
        <v>41</v>
      </c>
      <c r="C103" s="23">
        <v>16</v>
      </c>
      <c r="D103" s="23">
        <v>16</v>
      </c>
      <c r="E103" s="23">
        <v>18</v>
      </c>
      <c r="F103" s="23"/>
      <c r="G103" s="23"/>
      <c r="H103"/>
      <c r="I103" s="23"/>
      <c r="J103" s="23"/>
      <c r="K103" s="23"/>
      <c r="L103" s="23"/>
      <c r="M103" s="23"/>
      <c r="N103" s="23"/>
    </row>
    <row r="104" spans="1:14" ht="15" customHeight="1" x14ac:dyDescent="0.25">
      <c r="A104" s="21" t="s">
        <v>44</v>
      </c>
      <c r="B104" s="21" t="s">
        <v>41</v>
      </c>
      <c r="C104" s="23">
        <v>16</v>
      </c>
      <c r="D104" s="23">
        <v>16</v>
      </c>
      <c r="E104" s="23">
        <v>16</v>
      </c>
      <c r="F104" s="23"/>
      <c r="G104" s="23"/>
      <c r="H104"/>
      <c r="I104" s="23"/>
      <c r="J104" s="23"/>
      <c r="K104" s="23"/>
      <c r="L104" s="23"/>
      <c r="M104" s="23"/>
      <c r="N104" s="23"/>
    </row>
    <row r="105" spans="1:14" ht="15" customHeight="1" x14ac:dyDescent="0.25">
      <c r="A105" s="21" t="s">
        <v>45</v>
      </c>
      <c r="B105" s="21" t="s">
        <v>41</v>
      </c>
      <c r="C105" s="23">
        <v>8</v>
      </c>
      <c r="D105" s="23">
        <v>8</v>
      </c>
      <c r="E105" s="23">
        <v>9</v>
      </c>
      <c r="F105" s="23"/>
      <c r="G105" s="23"/>
      <c r="H105"/>
      <c r="I105" s="23"/>
      <c r="J105" s="23"/>
      <c r="K105" s="23"/>
      <c r="L105" s="23"/>
      <c r="M105" s="23"/>
      <c r="N105" s="23"/>
    </row>
    <row r="106" spans="1:14" ht="15" customHeight="1" x14ac:dyDescent="0.25">
      <c r="A106" s="21" t="s">
        <v>46</v>
      </c>
      <c r="B106" s="21" t="s">
        <v>41</v>
      </c>
      <c r="C106" s="23">
        <v>12</v>
      </c>
      <c r="D106" s="23">
        <v>12</v>
      </c>
      <c r="E106" s="23">
        <v>13</v>
      </c>
      <c r="F106" s="23"/>
      <c r="G106" s="23"/>
      <c r="H106"/>
      <c r="I106" s="23"/>
      <c r="J106" s="23"/>
      <c r="K106" s="23"/>
      <c r="L106" s="23"/>
      <c r="M106" s="23"/>
      <c r="N106" s="23"/>
    </row>
    <row r="107" spans="1:14" ht="15" customHeight="1" x14ac:dyDescent="0.25">
      <c r="A107" s="34" t="s">
        <v>79</v>
      </c>
      <c r="B107" s="21" t="s">
        <v>41</v>
      </c>
      <c r="C107" s="35">
        <v>1</v>
      </c>
      <c r="D107" s="35">
        <v>1</v>
      </c>
      <c r="E107" s="35">
        <v>1</v>
      </c>
      <c r="F107" s="35"/>
      <c r="G107" s="35"/>
      <c r="H107"/>
      <c r="I107" s="35"/>
      <c r="J107" s="35"/>
      <c r="K107" s="35"/>
      <c r="L107" s="35"/>
      <c r="M107" s="35"/>
      <c r="N107" s="35"/>
    </row>
    <row r="108" spans="1:14" ht="15" customHeight="1" x14ac:dyDescent="0.25"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</row>
    <row r="109" spans="1:14" ht="15" customHeight="1" x14ac:dyDescent="0.25">
      <c r="A109" s="57" t="s">
        <v>84</v>
      </c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</row>
    <row r="110" spans="1:14" ht="15" customHeight="1" x14ac:dyDescent="0.25">
      <c r="A110" s="22" t="s">
        <v>8</v>
      </c>
      <c r="B110" s="22" t="s">
        <v>9</v>
      </c>
      <c r="C110" s="22" t="s">
        <v>53</v>
      </c>
      <c r="D110" s="22" t="s">
        <v>54</v>
      </c>
      <c r="E110" s="22" t="s">
        <v>55</v>
      </c>
      <c r="F110" s="22" t="s">
        <v>56</v>
      </c>
      <c r="G110" s="22" t="s">
        <v>57</v>
      </c>
      <c r="H110" s="22" t="s">
        <v>58</v>
      </c>
      <c r="I110" s="22" t="s">
        <v>59</v>
      </c>
      <c r="J110" s="22" t="s">
        <v>60</v>
      </c>
      <c r="K110" s="22" t="s">
        <v>61</v>
      </c>
      <c r="L110" s="22" t="s">
        <v>5</v>
      </c>
      <c r="M110" s="22" t="s">
        <v>6</v>
      </c>
      <c r="N110" s="22" t="s">
        <v>7</v>
      </c>
    </row>
    <row r="111" spans="1:14" ht="15" customHeight="1" x14ac:dyDescent="0.25">
      <c r="A111" s="21" t="s">
        <v>11</v>
      </c>
      <c r="B111" s="21" t="s">
        <v>12</v>
      </c>
      <c r="C111" s="23">
        <v>0</v>
      </c>
      <c r="D111" s="23">
        <v>0</v>
      </c>
      <c r="E111" s="23">
        <v>0</v>
      </c>
      <c r="F111" s="23"/>
      <c r="G111" s="23"/>
      <c r="H111" s="23"/>
      <c r="I111" s="23"/>
      <c r="J111" s="23"/>
      <c r="K111" s="23"/>
      <c r="L111" s="23"/>
      <c r="M111" s="23"/>
      <c r="N111" s="23"/>
    </row>
    <row r="112" spans="1:14" ht="15" customHeight="1" x14ac:dyDescent="0.25">
      <c r="A112" s="21" t="s">
        <v>13</v>
      </c>
      <c r="B112" s="21" t="s">
        <v>12</v>
      </c>
      <c r="C112" s="23">
        <v>89600</v>
      </c>
      <c r="D112" s="23">
        <v>89600</v>
      </c>
      <c r="E112" s="23">
        <v>93800</v>
      </c>
      <c r="F112" s="23"/>
      <c r="G112" s="23"/>
      <c r="H112" s="23"/>
      <c r="I112" s="23"/>
      <c r="J112" s="23"/>
      <c r="K112" s="23"/>
      <c r="L112" s="23"/>
      <c r="M112" s="23"/>
      <c r="N112" s="23"/>
    </row>
    <row r="113" spans="1:14" ht="15" customHeight="1" x14ac:dyDescent="0.25">
      <c r="A113" s="21" t="s">
        <v>14</v>
      </c>
      <c r="B113" s="21" t="s">
        <v>15</v>
      </c>
      <c r="C113" s="23">
        <v>11200</v>
      </c>
      <c r="D113" s="23">
        <v>11200</v>
      </c>
      <c r="E113" s="23">
        <v>11200</v>
      </c>
      <c r="F113" s="23"/>
      <c r="G113" s="23"/>
      <c r="H113" s="23"/>
      <c r="I113" s="23"/>
      <c r="J113" s="23"/>
      <c r="K113" s="23"/>
      <c r="L113" s="23"/>
      <c r="M113" s="23"/>
      <c r="N113" s="23"/>
    </row>
    <row r="114" spans="1:14" ht="15" customHeight="1" x14ac:dyDescent="0.25">
      <c r="A114" s="21" t="s">
        <v>16</v>
      </c>
      <c r="B114" s="21" t="s">
        <v>15</v>
      </c>
      <c r="C114" s="23">
        <v>28000</v>
      </c>
      <c r="D114" s="23">
        <v>28000</v>
      </c>
      <c r="E114" s="23">
        <v>29400</v>
      </c>
      <c r="F114" s="23"/>
      <c r="G114" s="23"/>
      <c r="H114" s="23"/>
      <c r="I114" s="23"/>
      <c r="J114" s="23"/>
      <c r="K114" s="23"/>
      <c r="L114" s="23"/>
      <c r="M114" s="23"/>
      <c r="N114" s="23"/>
    </row>
    <row r="115" spans="1:14" ht="15" customHeight="1" x14ac:dyDescent="0.25">
      <c r="A115" s="21" t="s">
        <v>17</v>
      </c>
      <c r="B115" s="21" t="s">
        <v>15</v>
      </c>
      <c r="C115" s="23">
        <v>28000</v>
      </c>
      <c r="D115" s="23">
        <v>28000</v>
      </c>
      <c r="E115" s="23">
        <v>30800</v>
      </c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1:14" ht="15" customHeight="1" x14ac:dyDescent="0.25">
      <c r="A116" s="21" t="s">
        <v>18</v>
      </c>
      <c r="B116" s="21" t="s">
        <v>15</v>
      </c>
      <c r="C116" s="23">
        <v>5600</v>
      </c>
      <c r="D116" s="23">
        <v>16800</v>
      </c>
      <c r="E116" s="23">
        <v>-4200</v>
      </c>
      <c r="F116" s="23"/>
      <c r="G116" s="23"/>
      <c r="H116" s="23"/>
      <c r="I116" s="23"/>
      <c r="J116" s="23"/>
      <c r="K116" s="23"/>
      <c r="L116" s="23"/>
      <c r="M116" s="23"/>
      <c r="N116" s="23"/>
    </row>
    <row r="117" spans="1:14" ht="15" customHeight="1" x14ac:dyDescent="0.25">
      <c r="A117" s="21" t="s">
        <v>19</v>
      </c>
      <c r="B117" s="21" t="s">
        <v>15</v>
      </c>
      <c r="C117" s="23">
        <v>16800</v>
      </c>
      <c r="D117" s="23">
        <v>5600</v>
      </c>
      <c r="E117" s="23">
        <v>29400</v>
      </c>
      <c r="F117" s="23"/>
      <c r="G117" s="23"/>
      <c r="H117" s="23"/>
      <c r="I117" s="23"/>
      <c r="J117" s="23"/>
      <c r="K117" s="23"/>
      <c r="L117" s="23"/>
      <c r="M117" s="23"/>
      <c r="N117" s="23"/>
    </row>
    <row r="118" spans="1:14" ht="15" customHeight="1" x14ac:dyDescent="0.25">
      <c r="A118" s="21" t="s">
        <v>20</v>
      </c>
      <c r="B118" s="21" t="s">
        <v>15</v>
      </c>
      <c r="C118" s="23">
        <v>11200</v>
      </c>
      <c r="D118" s="23">
        <v>11200</v>
      </c>
      <c r="E118" s="23">
        <v>12600</v>
      </c>
      <c r="F118" s="23"/>
      <c r="G118" s="23"/>
      <c r="H118" s="23"/>
      <c r="I118" s="23"/>
      <c r="J118" s="23"/>
      <c r="K118" s="23"/>
      <c r="L118" s="23"/>
      <c r="M118" s="23"/>
      <c r="N118" s="23"/>
    </row>
    <row r="119" spans="1:14" ht="15" customHeight="1" x14ac:dyDescent="0.25">
      <c r="A119" s="21" t="s">
        <v>21</v>
      </c>
      <c r="B119" s="21" t="s">
        <v>15</v>
      </c>
      <c r="C119" s="23">
        <v>5600</v>
      </c>
      <c r="D119" s="23">
        <v>5600</v>
      </c>
      <c r="E119" s="23">
        <v>7000</v>
      </c>
      <c r="F119" s="23"/>
      <c r="G119" s="23"/>
      <c r="H119" s="23"/>
      <c r="I119" s="23"/>
      <c r="J119" s="23"/>
      <c r="K119" s="23"/>
      <c r="L119" s="23"/>
      <c r="M119" s="23"/>
      <c r="N119" s="23"/>
    </row>
    <row r="120" spans="1:14" ht="15" customHeight="1" x14ac:dyDescent="0.25">
      <c r="A120" s="21" t="s">
        <v>22</v>
      </c>
      <c r="B120" s="21" t="s">
        <v>15</v>
      </c>
      <c r="C120" s="23">
        <v>11200</v>
      </c>
      <c r="D120" s="23">
        <v>9800</v>
      </c>
      <c r="E120" s="23">
        <v>12600</v>
      </c>
      <c r="F120" s="23"/>
      <c r="G120" s="23"/>
      <c r="H120" s="23"/>
      <c r="I120" s="23"/>
      <c r="J120" s="23"/>
      <c r="K120" s="23"/>
      <c r="L120" s="23"/>
      <c r="M120" s="23"/>
      <c r="N120" s="23"/>
    </row>
    <row r="121" spans="1:14" ht="15" customHeight="1" x14ac:dyDescent="0.25">
      <c r="A121" s="21" t="s">
        <v>23</v>
      </c>
      <c r="B121" s="21" t="s">
        <v>15</v>
      </c>
      <c r="C121" s="23">
        <v>22400</v>
      </c>
      <c r="D121" s="23">
        <v>21000</v>
      </c>
      <c r="E121" s="23">
        <v>22400</v>
      </c>
      <c r="F121" s="23"/>
      <c r="G121" s="23"/>
      <c r="H121" s="23"/>
      <c r="I121" s="23"/>
      <c r="J121" s="23"/>
      <c r="K121" s="23"/>
      <c r="L121" s="23"/>
      <c r="M121" s="23"/>
      <c r="N121" s="23"/>
    </row>
    <row r="122" spans="1:14" ht="15" customHeight="1" x14ac:dyDescent="0.25">
      <c r="A122" s="21" t="s">
        <v>24</v>
      </c>
      <c r="B122" s="21" t="s">
        <v>15</v>
      </c>
      <c r="C122" s="23">
        <v>12600</v>
      </c>
      <c r="D122" s="23">
        <v>11200</v>
      </c>
      <c r="E122" s="23">
        <v>11200</v>
      </c>
      <c r="F122" s="23"/>
      <c r="G122" s="23"/>
      <c r="H122" s="23"/>
      <c r="I122" s="23"/>
      <c r="J122" s="23"/>
      <c r="K122" s="23"/>
      <c r="L122" s="23"/>
      <c r="M122" s="23"/>
      <c r="N122" s="23"/>
    </row>
    <row r="123" spans="1:14" ht="15" customHeight="1" x14ac:dyDescent="0.25">
      <c r="A123" s="21" t="s">
        <v>25</v>
      </c>
      <c r="B123" s="21" t="s">
        <v>15</v>
      </c>
      <c r="C123" s="23">
        <v>5600</v>
      </c>
      <c r="D123" s="23">
        <v>5600</v>
      </c>
      <c r="E123" s="23">
        <v>5600</v>
      </c>
      <c r="F123" s="23"/>
      <c r="G123" s="23"/>
      <c r="H123" s="23"/>
      <c r="I123" s="23"/>
      <c r="J123" s="23"/>
      <c r="K123" s="23"/>
      <c r="L123" s="23"/>
      <c r="M123" s="23"/>
      <c r="N123" s="23"/>
    </row>
    <row r="124" spans="1:14" ht="15" customHeight="1" x14ac:dyDescent="0.25">
      <c r="A124" s="21" t="s">
        <v>26</v>
      </c>
      <c r="B124" s="21" t="s">
        <v>15</v>
      </c>
      <c r="C124" s="23">
        <v>5600</v>
      </c>
      <c r="D124" s="23">
        <v>5600</v>
      </c>
      <c r="E124" s="23">
        <v>8400</v>
      </c>
      <c r="F124" s="23"/>
      <c r="G124" s="23"/>
      <c r="H124" s="23"/>
      <c r="I124" s="23"/>
      <c r="J124" s="23"/>
      <c r="K124" s="23"/>
      <c r="L124" s="23"/>
      <c r="M124" s="23"/>
      <c r="N124" s="23"/>
    </row>
    <row r="125" spans="1:14" ht="15" customHeight="1" x14ac:dyDescent="0.25">
      <c r="A125" s="21" t="s">
        <v>27</v>
      </c>
      <c r="B125" s="21" t="s">
        <v>15</v>
      </c>
      <c r="C125" s="23">
        <v>5600</v>
      </c>
      <c r="D125" s="23">
        <v>5600</v>
      </c>
      <c r="E125" s="23">
        <v>7000</v>
      </c>
      <c r="F125" s="23"/>
      <c r="G125" s="23"/>
      <c r="H125" s="23"/>
      <c r="I125" s="23"/>
      <c r="J125" s="23"/>
      <c r="K125" s="23"/>
      <c r="L125" s="23"/>
      <c r="M125" s="23"/>
      <c r="N125" s="23"/>
    </row>
    <row r="126" spans="1:14" ht="15" customHeight="1" x14ac:dyDescent="0.25">
      <c r="A126" s="21" t="s">
        <v>28</v>
      </c>
      <c r="B126" s="21" t="s">
        <v>15</v>
      </c>
      <c r="C126" s="23">
        <v>5600</v>
      </c>
      <c r="D126" s="23">
        <v>5600</v>
      </c>
      <c r="E126" s="23">
        <v>7000</v>
      </c>
      <c r="F126" s="23"/>
      <c r="G126" s="23"/>
      <c r="H126" s="23"/>
      <c r="I126" s="23"/>
      <c r="J126" s="23"/>
      <c r="K126" s="23"/>
      <c r="L126" s="23"/>
      <c r="M126" s="23"/>
      <c r="N126" s="23"/>
    </row>
    <row r="127" spans="1:14" ht="15" customHeight="1" x14ac:dyDescent="0.25">
      <c r="A127" s="21" t="s">
        <v>29</v>
      </c>
      <c r="B127" s="21" t="s">
        <v>30</v>
      </c>
      <c r="C127" s="23">
        <v>39200</v>
      </c>
      <c r="D127" s="23">
        <v>37800</v>
      </c>
      <c r="E127" s="23">
        <v>43400</v>
      </c>
      <c r="F127" s="23"/>
      <c r="G127" s="23"/>
      <c r="H127" s="23"/>
      <c r="I127" s="23"/>
      <c r="J127" s="23"/>
      <c r="K127" s="23"/>
      <c r="L127" s="23"/>
      <c r="M127" s="23"/>
      <c r="N127" s="23"/>
    </row>
    <row r="128" spans="1:14" ht="15" customHeight="1" x14ac:dyDescent="0.25">
      <c r="A128" s="21" t="s">
        <v>31</v>
      </c>
      <c r="B128" s="21" t="s">
        <v>30</v>
      </c>
      <c r="C128" s="23">
        <v>14000</v>
      </c>
      <c r="D128" s="23">
        <v>14000</v>
      </c>
      <c r="E128" s="23">
        <v>14000</v>
      </c>
      <c r="F128" s="23"/>
      <c r="G128" s="23"/>
      <c r="H128" s="23"/>
      <c r="I128" s="23"/>
      <c r="J128" s="23"/>
      <c r="K128" s="23"/>
      <c r="L128" s="23"/>
      <c r="M128" s="23"/>
      <c r="N128" s="23"/>
    </row>
    <row r="129" spans="1:14" ht="15" customHeight="1" x14ac:dyDescent="0.25">
      <c r="A129" s="21" t="s">
        <v>32</v>
      </c>
      <c r="B129" s="21" t="s">
        <v>30</v>
      </c>
      <c r="C129" s="23">
        <v>16800</v>
      </c>
      <c r="D129" s="23">
        <v>15400</v>
      </c>
      <c r="E129" s="23">
        <v>18200</v>
      </c>
      <c r="F129" s="23"/>
      <c r="G129" s="23"/>
      <c r="H129" s="23"/>
      <c r="I129" s="23"/>
      <c r="J129" s="23"/>
      <c r="K129" s="23"/>
      <c r="L129" s="23"/>
      <c r="M129" s="23"/>
      <c r="N129" s="23"/>
    </row>
    <row r="130" spans="1:14" ht="15" customHeight="1" x14ac:dyDescent="0.25">
      <c r="A130" s="21" t="s">
        <v>33</v>
      </c>
      <c r="B130" s="21" t="s">
        <v>30</v>
      </c>
      <c r="C130" s="23">
        <v>11200</v>
      </c>
      <c r="D130" s="23">
        <v>11200</v>
      </c>
      <c r="E130" s="23">
        <v>12600</v>
      </c>
      <c r="F130" s="23"/>
      <c r="G130" s="23"/>
      <c r="H130" s="23"/>
      <c r="I130" s="23"/>
      <c r="J130" s="23"/>
      <c r="K130" s="23"/>
      <c r="L130" s="23"/>
      <c r="M130" s="23"/>
      <c r="N130" s="23"/>
    </row>
    <row r="131" spans="1:14" ht="15" customHeight="1" x14ac:dyDescent="0.25">
      <c r="A131" s="21" t="s">
        <v>34</v>
      </c>
      <c r="B131" s="21" t="s">
        <v>30</v>
      </c>
      <c r="C131" s="23">
        <v>11200</v>
      </c>
      <c r="D131" s="23">
        <v>11200</v>
      </c>
      <c r="E131" s="23">
        <v>11200</v>
      </c>
      <c r="F131" s="23"/>
      <c r="G131" s="23"/>
      <c r="H131" s="23"/>
      <c r="I131" s="23"/>
      <c r="J131" s="23"/>
      <c r="K131" s="23"/>
      <c r="L131" s="23"/>
      <c r="M131" s="23"/>
      <c r="N131" s="23"/>
    </row>
    <row r="132" spans="1:14" ht="15" customHeight="1" x14ac:dyDescent="0.25">
      <c r="A132" s="21" t="s">
        <v>35</v>
      </c>
      <c r="B132" s="21" t="s">
        <v>30</v>
      </c>
      <c r="C132" s="23">
        <v>5600</v>
      </c>
      <c r="D132" s="23">
        <v>5600</v>
      </c>
      <c r="E132" s="23">
        <v>7000</v>
      </c>
      <c r="F132" s="23"/>
      <c r="G132" s="23"/>
      <c r="H132" s="23"/>
      <c r="I132" s="23"/>
      <c r="J132" s="23"/>
      <c r="K132" s="23"/>
      <c r="L132" s="23"/>
      <c r="M132" s="23"/>
      <c r="N132" s="23"/>
    </row>
    <row r="133" spans="1:14" ht="15" customHeight="1" x14ac:dyDescent="0.25">
      <c r="A133" s="21" t="s">
        <v>36</v>
      </c>
      <c r="B133" s="21" t="s">
        <v>30</v>
      </c>
      <c r="C133" s="23">
        <v>5600</v>
      </c>
      <c r="D133" s="23">
        <v>5600</v>
      </c>
      <c r="E133" s="23">
        <v>7000</v>
      </c>
      <c r="F133" s="23"/>
      <c r="G133" s="23"/>
      <c r="H133" s="23"/>
      <c r="I133" s="23"/>
      <c r="J133" s="23"/>
      <c r="K133" s="23"/>
      <c r="L133" s="23"/>
      <c r="M133" s="23"/>
      <c r="N133" s="23"/>
    </row>
    <row r="134" spans="1:14" ht="15" customHeight="1" x14ac:dyDescent="0.25">
      <c r="A134" s="21" t="s">
        <v>37</v>
      </c>
      <c r="B134" s="21" t="s">
        <v>30</v>
      </c>
      <c r="C134" s="23">
        <v>5600</v>
      </c>
      <c r="D134" s="23">
        <v>5600</v>
      </c>
      <c r="E134" s="23">
        <v>7000</v>
      </c>
      <c r="F134" s="23"/>
      <c r="G134" s="23"/>
      <c r="H134" s="23"/>
      <c r="I134" s="23"/>
      <c r="J134" s="23"/>
      <c r="K134" s="23"/>
      <c r="L134" s="23"/>
      <c r="M134" s="23"/>
      <c r="N134" s="23"/>
    </row>
    <row r="135" spans="1:14" ht="15" customHeight="1" x14ac:dyDescent="0.25">
      <c r="A135" s="21" t="s">
        <v>38</v>
      </c>
      <c r="B135" s="21" t="s">
        <v>30</v>
      </c>
      <c r="C135" s="23">
        <v>28000</v>
      </c>
      <c r="D135" s="23">
        <v>28000</v>
      </c>
      <c r="E135" s="23">
        <v>29400</v>
      </c>
      <c r="F135" s="23"/>
      <c r="G135" s="23"/>
      <c r="H135" s="23"/>
      <c r="I135" s="23"/>
      <c r="J135" s="23"/>
      <c r="K135" s="23"/>
      <c r="L135" s="23"/>
      <c r="M135" s="23"/>
      <c r="N135" s="23"/>
    </row>
    <row r="136" spans="1:14" ht="15" customHeight="1" x14ac:dyDescent="0.25">
      <c r="A136" s="21" t="s">
        <v>39</v>
      </c>
      <c r="B136" s="21" t="s">
        <v>30</v>
      </c>
      <c r="C136" s="23">
        <v>5600</v>
      </c>
      <c r="D136" s="23">
        <v>5600</v>
      </c>
      <c r="E136" s="23">
        <v>7000</v>
      </c>
      <c r="F136" s="23"/>
      <c r="G136" s="23"/>
      <c r="H136" s="23"/>
      <c r="I136" s="23"/>
      <c r="J136" s="23"/>
      <c r="K136" s="23"/>
      <c r="L136" s="23"/>
      <c r="M136" s="23"/>
      <c r="N136" s="23"/>
    </row>
    <row r="137" spans="1:14" ht="15" customHeight="1" x14ac:dyDescent="0.25">
      <c r="A137" s="21" t="s">
        <v>40</v>
      </c>
      <c r="B137" s="21" t="s">
        <v>41</v>
      </c>
      <c r="C137" s="23">
        <v>22400</v>
      </c>
      <c r="D137" s="23">
        <v>22400</v>
      </c>
      <c r="E137" s="23">
        <v>22400</v>
      </c>
      <c r="F137" s="23"/>
      <c r="G137" s="23"/>
      <c r="H137" s="23"/>
      <c r="I137" s="23"/>
      <c r="J137" s="23"/>
      <c r="K137" s="23"/>
      <c r="L137" s="23"/>
      <c r="M137" s="23"/>
      <c r="N137" s="23"/>
    </row>
    <row r="138" spans="1:14" ht="15" customHeight="1" x14ac:dyDescent="0.25">
      <c r="A138" s="21" t="s">
        <v>42</v>
      </c>
      <c r="B138" s="21" t="s">
        <v>41</v>
      </c>
      <c r="C138" s="23">
        <v>22400</v>
      </c>
      <c r="D138" s="23">
        <v>22400</v>
      </c>
      <c r="E138" s="23">
        <v>22400</v>
      </c>
      <c r="F138" s="23"/>
      <c r="G138" s="23"/>
      <c r="H138" s="23"/>
      <c r="I138" s="23"/>
      <c r="J138" s="23"/>
      <c r="K138" s="23"/>
      <c r="L138" s="23"/>
      <c r="M138" s="23"/>
      <c r="N138" s="23"/>
    </row>
    <row r="139" spans="1:14" ht="15" customHeight="1" x14ac:dyDescent="0.25">
      <c r="A139" s="21" t="s">
        <v>43</v>
      </c>
      <c r="B139" s="21" t="s">
        <v>41</v>
      </c>
      <c r="C139" s="23">
        <v>22400</v>
      </c>
      <c r="D139" s="23">
        <v>22400</v>
      </c>
      <c r="E139" s="23">
        <v>25200</v>
      </c>
      <c r="F139" s="23"/>
      <c r="G139" s="23"/>
      <c r="H139" s="23"/>
      <c r="I139" s="23"/>
      <c r="J139" s="23"/>
      <c r="K139" s="23"/>
      <c r="L139" s="23"/>
      <c r="M139" s="23"/>
      <c r="N139" s="23"/>
    </row>
    <row r="140" spans="1:14" ht="15" customHeight="1" x14ac:dyDescent="0.25">
      <c r="A140" s="21" t="s">
        <v>44</v>
      </c>
      <c r="B140" s="21" t="s">
        <v>41</v>
      </c>
      <c r="C140" s="23">
        <v>22400</v>
      </c>
      <c r="D140" s="23">
        <v>22400</v>
      </c>
      <c r="E140" s="23">
        <v>22400</v>
      </c>
      <c r="F140" s="23"/>
      <c r="G140" s="23"/>
      <c r="H140" s="23"/>
      <c r="I140" s="23"/>
      <c r="J140" s="23"/>
      <c r="K140" s="23"/>
      <c r="L140" s="23"/>
      <c r="M140" s="23"/>
      <c r="N140" s="23"/>
    </row>
    <row r="141" spans="1:14" ht="15" customHeight="1" x14ac:dyDescent="0.25">
      <c r="A141" s="21" t="s">
        <v>45</v>
      </c>
      <c r="B141" s="21" t="s">
        <v>41</v>
      </c>
      <c r="C141" s="23">
        <v>11200</v>
      </c>
      <c r="D141" s="23">
        <v>11200</v>
      </c>
      <c r="E141" s="23">
        <v>12600</v>
      </c>
      <c r="F141" s="23"/>
      <c r="G141" s="23"/>
      <c r="H141" s="23"/>
      <c r="I141" s="23"/>
      <c r="J141" s="23"/>
      <c r="K141" s="23"/>
      <c r="L141" s="23"/>
      <c r="M141" s="23"/>
      <c r="N141" s="23"/>
    </row>
    <row r="142" spans="1:14" ht="15" customHeight="1" x14ac:dyDescent="0.25">
      <c r="A142" s="21" t="s">
        <v>46</v>
      </c>
      <c r="B142" s="21" t="s">
        <v>41</v>
      </c>
      <c r="C142" s="23">
        <v>16800</v>
      </c>
      <c r="D142" s="23">
        <v>16800</v>
      </c>
      <c r="E142" s="23">
        <v>18200</v>
      </c>
      <c r="F142" s="23"/>
      <c r="G142" s="23"/>
      <c r="H142" s="23"/>
      <c r="I142" s="23"/>
      <c r="J142" s="23"/>
      <c r="K142" s="23"/>
      <c r="L142" s="23"/>
      <c r="M142" s="23"/>
      <c r="N142" s="23"/>
    </row>
    <row r="143" spans="1:14" ht="15" customHeight="1" x14ac:dyDescent="0.25">
      <c r="A143" s="21" t="s">
        <v>79</v>
      </c>
      <c r="B143" s="21" t="s">
        <v>41</v>
      </c>
      <c r="C143" s="23">
        <v>1400</v>
      </c>
      <c r="D143" s="23">
        <v>1400</v>
      </c>
      <c r="E143" s="23">
        <v>1400</v>
      </c>
      <c r="F143" s="23"/>
      <c r="G143" s="23"/>
      <c r="H143" s="23"/>
      <c r="I143" s="23"/>
      <c r="J143" s="23"/>
      <c r="K143" s="23"/>
      <c r="L143" s="23"/>
      <c r="M143" s="23"/>
      <c r="N143" s="23"/>
    </row>
    <row r="144" spans="1:14" ht="15" customHeight="1" x14ac:dyDescent="0.25"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</row>
    <row r="145" spans="1:14" ht="15" customHeight="1" x14ac:dyDescent="0.25">
      <c r="A145" s="57" t="s">
        <v>85</v>
      </c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</row>
    <row r="146" spans="1:14" ht="15" customHeight="1" x14ac:dyDescent="0.25">
      <c r="A146" s="22" t="s">
        <v>8</v>
      </c>
      <c r="B146" s="22" t="s">
        <v>9</v>
      </c>
      <c r="C146" s="22" t="s">
        <v>53</v>
      </c>
      <c r="D146" s="22" t="s">
        <v>54</v>
      </c>
      <c r="E146" s="22" t="s">
        <v>55</v>
      </c>
      <c r="F146" s="22" t="s">
        <v>56</v>
      </c>
      <c r="G146" s="22" t="s">
        <v>57</v>
      </c>
      <c r="H146" s="22" t="s">
        <v>58</v>
      </c>
      <c r="I146" s="22" t="s">
        <v>59</v>
      </c>
      <c r="J146" s="22" t="s">
        <v>60</v>
      </c>
      <c r="K146" s="22" t="s">
        <v>61</v>
      </c>
      <c r="L146" s="22" t="s">
        <v>5</v>
      </c>
      <c r="M146" s="22" t="s">
        <v>6</v>
      </c>
      <c r="N146" s="22" t="s">
        <v>7</v>
      </c>
    </row>
    <row r="147" spans="1:14" ht="15" customHeight="1" x14ac:dyDescent="0.25">
      <c r="A147" s="21" t="s">
        <v>11</v>
      </c>
      <c r="B147" s="21" t="s">
        <v>12</v>
      </c>
      <c r="C147" s="23">
        <v>0</v>
      </c>
      <c r="D147" s="23">
        <v>0</v>
      </c>
      <c r="E147" s="23">
        <v>1</v>
      </c>
      <c r="F147" s="23"/>
      <c r="G147" s="23"/>
      <c r="H147" s="23"/>
      <c r="I147" s="23"/>
      <c r="J147" s="23"/>
      <c r="K147" s="23"/>
      <c r="L147" s="23"/>
      <c r="M147" s="23"/>
      <c r="N147" s="23"/>
    </row>
    <row r="148" spans="1:14" ht="15" customHeight="1" x14ac:dyDescent="0.25">
      <c r="A148" s="21" t="s">
        <v>13</v>
      </c>
      <c r="B148" s="21" t="s">
        <v>12</v>
      </c>
      <c r="C148" s="23">
        <v>0</v>
      </c>
      <c r="D148" s="23">
        <v>0</v>
      </c>
      <c r="E148" s="23">
        <v>0</v>
      </c>
      <c r="F148" s="23"/>
      <c r="G148" s="23"/>
      <c r="H148" s="23"/>
      <c r="I148" s="23"/>
      <c r="J148" s="23"/>
      <c r="K148" s="23"/>
      <c r="L148" s="23"/>
      <c r="M148" s="23"/>
      <c r="N148" s="23"/>
    </row>
    <row r="149" spans="1:14" ht="15" customHeight="1" x14ac:dyDescent="0.25">
      <c r="A149" s="21" t="s">
        <v>14</v>
      </c>
      <c r="B149" s="21" t="s">
        <v>15</v>
      </c>
      <c r="C149" s="23">
        <v>0</v>
      </c>
      <c r="D149" s="23">
        <v>0</v>
      </c>
      <c r="E149" s="23">
        <v>0</v>
      </c>
      <c r="F149" s="23"/>
      <c r="G149" s="23"/>
      <c r="H149" s="23"/>
      <c r="I149" s="23"/>
      <c r="J149" s="23"/>
      <c r="K149" s="23"/>
      <c r="L149" s="23"/>
      <c r="M149" s="23"/>
      <c r="N149" s="23"/>
    </row>
    <row r="150" spans="1:14" ht="15" customHeight="1" x14ac:dyDescent="0.25">
      <c r="A150" s="21" t="s">
        <v>16</v>
      </c>
      <c r="B150" s="21" t="s">
        <v>15</v>
      </c>
      <c r="C150" s="23">
        <v>0</v>
      </c>
      <c r="D150" s="23">
        <v>0</v>
      </c>
      <c r="E150" s="23">
        <v>0</v>
      </c>
      <c r="F150" s="23"/>
      <c r="G150" s="23"/>
      <c r="H150" s="23"/>
      <c r="I150" s="23"/>
      <c r="J150" s="23"/>
      <c r="K150" s="23"/>
      <c r="L150" s="23"/>
      <c r="M150" s="23"/>
      <c r="N150" s="23"/>
    </row>
    <row r="151" spans="1:14" ht="15" customHeight="1" x14ac:dyDescent="0.25">
      <c r="A151" s="21" t="s">
        <v>17</v>
      </c>
      <c r="B151" s="21" t="s">
        <v>15</v>
      </c>
      <c r="C151" s="23">
        <v>0</v>
      </c>
      <c r="D151" s="23">
        <v>0</v>
      </c>
      <c r="E151" s="23">
        <v>0</v>
      </c>
      <c r="F151" s="23"/>
      <c r="G151" s="23"/>
      <c r="H151" s="23"/>
      <c r="I151" s="23"/>
      <c r="J151" s="23"/>
      <c r="K151" s="23"/>
      <c r="L151" s="23"/>
      <c r="M151" s="23"/>
      <c r="N151" s="23"/>
    </row>
    <row r="152" spans="1:14" ht="15" customHeight="1" x14ac:dyDescent="0.25">
      <c r="A152" s="21" t="s">
        <v>18</v>
      </c>
      <c r="B152" s="21" t="s">
        <v>15</v>
      </c>
      <c r="C152" s="23">
        <v>0</v>
      </c>
      <c r="D152" s="23">
        <v>0</v>
      </c>
      <c r="E152" s="23">
        <v>0</v>
      </c>
      <c r="F152" s="23"/>
      <c r="G152" s="23"/>
      <c r="H152" s="23"/>
      <c r="I152" s="23"/>
      <c r="J152" s="23"/>
      <c r="K152" s="23"/>
      <c r="L152" s="23"/>
      <c r="M152" s="23"/>
      <c r="N152" s="23"/>
    </row>
    <row r="153" spans="1:14" ht="15" customHeight="1" x14ac:dyDescent="0.25">
      <c r="A153" s="21" t="s">
        <v>19</v>
      </c>
      <c r="B153" s="21" t="s">
        <v>15</v>
      </c>
      <c r="C153" s="23">
        <v>0</v>
      </c>
      <c r="D153" s="23">
        <v>0</v>
      </c>
      <c r="E153" s="23">
        <v>0</v>
      </c>
      <c r="F153" s="23"/>
      <c r="G153" s="23"/>
      <c r="H153" s="23"/>
      <c r="I153" s="23"/>
      <c r="J153" s="23"/>
      <c r="K153" s="23"/>
      <c r="L153" s="23"/>
      <c r="M153" s="23"/>
      <c r="N153" s="23"/>
    </row>
    <row r="154" spans="1:14" ht="15" customHeight="1" x14ac:dyDescent="0.25">
      <c r="A154" s="21" t="s">
        <v>20</v>
      </c>
      <c r="B154" s="21" t="s">
        <v>15</v>
      </c>
      <c r="C154" s="23">
        <v>0</v>
      </c>
      <c r="D154" s="23">
        <v>0</v>
      </c>
      <c r="E154" s="23">
        <v>0</v>
      </c>
      <c r="F154" s="23"/>
      <c r="G154" s="23"/>
      <c r="H154" s="23"/>
      <c r="I154" s="23"/>
      <c r="J154" s="23"/>
      <c r="K154" s="23"/>
      <c r="L154" s="23"/>
      <c r="M154" s="23"/>
      <c r="N154" s="23"/>
    </row>
    <row r="155" spans="1:14" ht="15" customHeight="1" x14ac:dyDescent="0.25">
      <c r="A155" s="21" t="s">
        <v>21</v>
      </c>
      <c r="B155" s="21" t="s">
        <v>15</v>
      </c>
      <c r="C155" s="23">
        <v>0</v>
      </c>
      <c r="D155" s="23">
        <v>0</v>
      </c>
      <c r="E155" s="23">
        <v>0</v>
      </c>
      <c r="F155" s="23"/>
      <c r="G155" s="23"/>
      <c r="H155" s="23"/>
      <c r="I155" s="23"/>
      <c r="J155" s="23"/>
      <c r="K155" s="23"/>
      <c r="L155" s="23"/>
      <c r="M155" s="23"/>
      <c r="N155" s="23"/>
    </row>
    <row r="156" spans="1:14" ht="15" customHeight="1" x14ac:dyDescent="0.25">
      <c r="A156" s="21" t="s">
        <v>22</v>
      </c>
      <c r="B156" s="21" t="s">
        <v>15</v>
      </c>
      <c r="C156" s="23">
        <v>0</v>
      </c>
      <c r="D156" s="23">
        <v>0</v>
      </c>
      <c r="E156" s="23">
        <v>0</v>
      </c>
      <c r="F156" s="23"/>
      <c r="G156" s="23"/>
      <c r="H156" s="23"/>
      <c r="I156" s="23"/>
      <c r="J156" s="23"/>
      <c r="K156" s="23"/>
      <c r="L156" s="23"/>
      <c r="M156" s="23"/>
      <c r="N156" s="23"/>
    </row>
    <row r="157" spans="1:14" ht="15" customHeight="1" x14ac:dyDescent="0.25">
      <c r="A157" s="21" t="s">
        <v>23</v>
      </c>
      <c r="B157" s="21" t="s">
        <v>15</v>
      </c>
      <c r="C157" s="23">
        <v>0</v>
      </c>
      <c r="D157" s="23">
        <v>0</v>
      </c>
      <c r="E157" s="23">
        <v>0</v>
      </c>
      <c r="F157" s="23"/>
      <c r="G157" s="23"/>
      <c r="H157" s="23"/>
      <c r="I157" s="23"/>
      <c r="J157" s="23"/>
      <c r="K157" s="23"/>
      <c r="L157" s="23"/>
      <c r="M157" s="23"/>
      <c r="N157" s="23"/>
    </row>
    <row r="158" spans="1:14" ht="15" customHeight="1" x14ac:dyDescent="0.25">
      <c r="A158" s="21" t="s">
        <v>24</v>
      </c>
      <c r="B158" s="21" t="s">
        <v>15</v>
      </c>
      <c r="C158" s="23">
        <v>0</v>
      </c>
      <c r="D158" s="23">
        <v>0</v>
      </c>
      <c r="E158" s="23">
        <v>0</v>
      </c>
      <c r="F158" s="23"/>
      <c r="G158" s="23"/>
      <c r="H158" s="23"/>
      <c r="I158" s="23"/>
      <c r="J158" s="23"/>
      <c r="K158" s="23"/>
      <c r="L158" s="23"/>
      <c r="M158" s="23"/>
      <c r="N158" s="23"/>
    </row>
    <row r="159" spans="1:14" ht="15" customHeight="1" x14ac:dyDescent="0.25">
      <c r="A159" s="21" t="s">
        <v>25</v>
      </c>
      <c r="B159" s="21" t="s">
        <v>15</v>
      </c>
      <c r="C159" s="23">
        <v>0</v>
      </c>
      <c r="D159" s="23">
        <v>0</v>
      </c>
      <c r="E159" s="23">
        <v>0</v>
      </c>
      <c r="F159" s="23"/>
      <c r="G159" s="23"/>
      <c r="H159" s="23"/>
      <c r="I159" s="23"/>
      <c r="J159" s="23"/>
      <c r="K159" s="23"/>
      <c r="L159" s="23"/>
      <c r="M159" s="23"/>
      <c r="N159" s="23"/>
    </row>
    <row r="160" spans="1:14" ht="15" customHeight="1" x14ac:dyDescent="0.25">
      <c r="A160" s="21" t="s">
        <v>26</v>
      </c>
      <c r="B160" s="21" t="s">
        <v>15</v>
      </c>
      <c r="C160" s="23">
        <v>0</v>
      </c>
      <c r="D160" s="23">
        <v>0</v>
      </c>
      <c r="E160" s="23">
        <v>0</v>
      </c>
      <c r="F160" s="23"/>
      <c r="G160" s="23"/>
      <c r="H160" s="23"/>
      <c r="I160" s="23"/>
      <c r="J160" s="23"/>
      <c r="K160" s="23"/>
      <c r="L160" s="23"/>
      <c r="M160" s="23"/>
      <c r="N160" s="23"/>
    </row>
    <row r="161" spans="1:14" ht="15" customHeight="1" x14ac:dyDescent="0.25">
      <c r="A161" s="21" t="s">
        <v>27</v>
      </c>
      <c r="B161" s="21" t="s">
        <v>15</v>
      </c>
      <c r="C161" s="23">
        <v>0</v>
      </c>
      <c r="D161" s="23">
        <v>0</v>
      </c>
      <c r="E161" s="23">
        <v>0</v>
      </c>
      <c r="F161" s="23"/>
      <c r="G161" s="23"/>
      <c r="H161" s="23"/>
      <c r="I161" s="23"/>
      <c r="J161" s="23"/>
      <c r="K161" s="23"/>
      <c r="L161" s="23"/>
      <c r="M161" s="23"/>
      <c r="N161" s="23"/>
    </row>
    <row r="162" spans="1:14" ht="15" customHeight="1" x14ac:dyDescent="0.25">
      <c r="A162" s="21" t="s">
        <v>28</v>
      </c>
      <c r="B162" s="21" t="s">
        <v>15</v>
      </c>
      <c r="C162" s="23">
        <v>0</v>
      </c>
      <c r="D162" s="23">
        <v>0</v>
      </c>
      <c r="E162" s="23">
        <v>0</v>
      </c>
      <c r="F162" s="23"/>
      <c r="G162" s="23"/>
      <c r="H162" s="23"/>
      <c r="I162" s="23"/>
      <c r="J162" s="23"/>
      <c r="K162" s="23"/>
      <c r="L162" s="23"/>
      <c r="M162" s="23"/>
      <c r="N162" s="23"/>
    </row>
    <row r="163" spans="1:14" ht="15" customHeight="1" x14ac:dyDescent="0.25">
      <c r="A163" s="21" t="s">
        <v>29</v>
      </c>
      <c r="B163" s="21" t="s">
        <v>30</v>
      </c>
      <c r="C163" s="23">
        <v>0</v>
      </c>
      <c r="D163" s="23">
        <v>0</v>
      </c>
      <c r="E163" s="23">
        <v>0</v>
      </c>
      <c r="F163" s="23"/>
      <c r="G163" s="23"/>
      <c r="H163" s="23"/>
      <c r="I163" s="23"/>
      <c r="J163" s="23"/>
      <c r="K163" s="23"/>
      <c r="L163" s="23"/>
      <c r="M163" s="23"/>
      <c r="N163" s="23"/>
    </row>
    <row r="164" spans="1:14" ht="15" customHeight="1" x14ac:dyDescent="0.25">
      <c r="A164" s="21" t="s">
        <v>31</v>
      </c>
      <c r="B164" s="21" t="s">
        <v>30</v>
      </c>
      <c r="C164" s="23">
        <v>0</v>
      </c>
      <c r="D164" s="23">
        <v>0</v>
      </c>
      <c r="E164" s="23">
        <v>0</v>
      </c>
      <c r="F164" s="23"/>
      <c r="G164" s="23"/>
      <c r="H164" s="23"/>
      <c r="I164" s="23"/>
      <c r="J164" s="23"/>
      <c r="K164" s="23"/>
      <c r="L164" s="23"/>
      <c r="M164" s="23"/>
      <c r="N164" s="23"/>
    </row>
    <row r="165" spans="1:14" ht="15" customHeight="1" x14ac:dyDescent="0.25">
      <c r="A165" s="21" t="s">
        <v>32</v>
      </c>
      <c r="B165" s="21" t="s">
        <v>30</v>
      </c>
      <c r="C165" s="23">
        <v>0</v>
      </c>
      <c r="D165" s="23">
        <v>1</v>
      </c>
      <c r="E165" s="23">
        <v>0</v>
      </c>
      <c r="F165" s="23"/>
      <c r="G165" s="23"/>
      <c r="H165" s="23"/>
      <c r="I165" s="23"/>
      <c r="J165" s="23"/>
      <c r="K165" s="23"/>
      <c r="L165" s="23"/>
      <c r="M165" s="23"/>
      <c r="N165" s="23"/>
    </row>
    <row r="166" spans="1:14" ht="15" customHeight="1" x14ac:dyDescent="0.25">
      <c r="A166" s="21" t="s">
        <v>33</v>
      </c>
      <c r="B166" s="21" t="s">
        <v>30</v>
      </c>
      <c r="C166" s="23">
        <v>0</v>
      </c>
      <c r="D166" s="23">
        <v>0</v>
      </c>
      <c r="E166" s="23">
        <v>0</v>
      </c>
      <c r="F166" s="23"/>
      <c r="G166" s="23"/>
      <c r="H166" s="23"/>
      <c r="I166" s="23"/>
      <c r="J166" s="23"/>
      <c r="K166" s="23"/>
      <c r="L166" s="23"/>
      <c r="M166" s="23"/>
      <c r="N166" s="23"/>
    </row>
    <row r="167" spans="1:14" ht="15" customHeight="1" x14ac:dyDescent="0.25">
      <c r="A167" s="21" t="s">
        <v>34</v>
      </c>
      <c r="B167" s="21" t="s">
        <v>30</v>
      </c>
      <c r="C167" s="23">
        <v>0</v>
      </c>
      <c r="D167" s="23">
        <v>0</v>
      </c>
      <c r="E167" s="23">
        <v>0</v>
      </c>
      <c r="F167" s="23"/>
      <c r="G167" s="23"/>
      <c r="H167" s="23"/>
      <c r="I167" s="23"/>
      <c r="J167" s="23"/>
      <c r="K167" s="23"/>
      <c r="L167" s="23"/>
      <c r="M167" s="23"/>
      <c r="N167" s="23"/>
    </row>
    <row r="168" spans="1:14" ht="15" customHeight="1" x14ac:dyDescent="0.25">
      <c r="A168" s="21" t="s">
        <v>35</v>
      </c>
      <c r="B168" s="21" t="s">
        <v>30</v>
      </c>
      <c r="C168" s="23">
        <v>0</v>
      </c>
      <c r="D168" s="23">
        <v>0</v>
      </c>
      <c r="E168" s="23">
        <v>0</v>
      </c>
      <c r="F168" s="23"/>
      <c r="G168" s="23"/>
      <c r="H168" s="23"/>
      <c r="I168" s="23"/>
      <c r="J168" s="23"/>
      <c r="K168" s="23"/>
      <c r="L168" s="23"/>
      <c r="M168" s="23"/>
      <c r="N168" s="23"/>
    </row>
    <row r="169" spans="1:14" ht="15" customHeight="1" x14ac:dyDescent="0.25">
      <c r="A169" s="21" t="s">
        <v>36</v>
      </c>
      <c r="B169" s="21" t="s">
        <v>30</v>
      </c>
      <c r="C169" s="23">
        <v>0</v>
      </c>
      <c r="D169" s="23">
        <v>0</v>
      </c>
      <c r="E169" s="23">
        <v>0</v>
      </c>
      <c r="F169" s="23"/>
      <c r="G169" s="23"/>
      <c r="H169" s="23"/>
      <c r="I169" s="23"/>
      <c r="J169" s="23"/>
      <c r="K169" s="23"/>
      <c r="L169" s="23"/>
      <c r="M169" s="23"/>
      <c r="N169" s="23"/>
    </row>
    <row r="170" spans="1:14" ht="15" customHeight="1" x14ac:dyDescent="0.25">
      <c r="A170" s="21" t="s">
        <v>37</v>
      </c>
      <c r="B170" s="21" t="s">
        <v>30</v>
      </c>
      <c r="C170" s="23">
        <v>0</v>
      </c>
      <c r="D170" s="23">
        <v>0</v>
      </c>
      <c r="E170" s="23">
        <v>0</v>
      </c>
      <c r="F170" s="23"/>
      <c r="G170" s="23"/>
      <c r="H170" s="23"/>
      <c r="I170" s="23"/>
      <c r="J170" s="23"/>
      <c r="K170" s="23"/>
      <c r="L170" s="23"/>
      <c r="M170" s="23"/>
      <c r="N170" s="23"/>
    </row>
    <row r="171" spans="1:14" ht="15" customHeight="1" x14ac:dyDescent="0.25">
      <c r="A171" s="21" t="s">
        <v>38</v>
      </c>
      <c r="B171" s="21" t="s">
        <v>30</v>
      </c>
      <c r="C171" s="23">
        <v>0</v>
      </c>
      <c r="D171" s="23">
        <v>0</v>
      </c>
      <c r="E171" s="23">
        <v>0</v>
      </c>
      <c r="F171" s="23"/>
      <c r="G171" s="23"/>
      <c r="H171" s="23"/>
      <c r="I171" s="23"/>
      <c r="J171" s="23"/>
      <c r="K171" s="23"/>
      <c r="L171" s="23"/>
      <c r="M171" s="23"/>
      <c r="N171" s="23"/>
    </row>
    <row r="172" spans="1:14" ht="15" customHeight="1" x14ac:dyDescent="0.25">
      <c r="A172" s="21" t="s">
        <v>39</v>
      </c>
      <c r="B172" s="21" t="s">
        <v>30</v>
      </c>
      <c r="C172" s="23">
        <v>0</v>
      </c>
      <c r="D172" s="23">
        <v>0</v>
      </c>
      <c r="E172" s="23">
        <v>0</v>
      </c>
      <c r="F172" s="23"/>
      <c r="G172" s="23"/>
      <c r="H172" s="23"/>
      <c r="I172" s="23"/>
      <c r="J172" s="23"/>
      <c r="K172" s="23"/>
      <c r="L172" s="23"/>
      <c r="M172" s="23"/>
      <c r="N172" s="23"/>
    </row>
    <row r="173" spans="1:14" ht="15" customHeight="1" x14ac:dyDescent="0.25">
      <c r="A173" s="21" t="s">
        <v>40</v>
      </c>
      <c r="B173" s="21" t="s">
        <v>41</v>
      </c>
      <c r="C173" s="23">
        <v>0</v>
      </c>
      <c r="D173" s="23">
        <v>0</v>
      </c>
      <c r="E173" s="23">
        <v>0</v>
      </c>
      <c r="F173" s="23"/>
      <c r="G173" s="23"/>
      <c r="H173" s="23"/>
      <c r="I173" s="23"/>
      <c r="J173" s="23"/>
      <c r="K173" s="23"/>
      <c r="L173" s="23"/>
      <c r="M173" s="23"/>
      <c r="N173" s="23"/>
    </row>
    <row r="174" spans="1:14" ht="15" customHeight="1" x14ac:dyDescent="0.25">
      <c r="A174" s="21" t="s">
        <v>42</v>
      </c>
      <c r="B174" s="21" t="s">
        <v>41</v>
      </c>
      <c r="C174" s="23">
        <v>0</v>
      </c>
      <c r="D174" s="23">
        <v>0</v>
      </c>
      <c r="E174" s="23">
        <v>0</v>
      </c>
      <c r="F174" s="23"/>
      <c r="G174" s="23"/>
      <c r="H174" s="23"/>
      <c r="I174" s="23"/>
      <c r="J174" s="23"/>
      <c r="K174" s="23"/>
      <c r="L174" s="23"/>
      <c r="M174" s="23"/>
      <c r="N174" s="23"/>
    </row>
    <row r="175" spans="1:14" ht="15" customHeight="1" x14ac:dyDescent="0.25">
      <c r="A175" s="21" t="s">
        <v>43</v>
      </c>
      <c r="B175" s="21" t="s">
        <v>41</v>
      </c>
      <c r="C175" s="23">
        <v>0</v>
      </c>
      <c r="D175" s="23">
        <v>0</v>
      </c>
      <c r="E175" s="23">
        <v>0</v>
      </c>
      <c r="F175" s="23"/>
      <c r="G175" s="23"/>
      <c r="H175" s="23"/>
      <c r="I175" s="23"/>
      <c r="J175" s="23"/>
      <c r="K175" s="23"/>
      <c r="L175" s="23"/>
      <c r="M175" s="23"/>
      <c r="N175" s="23"/>
    </row>
    <row r="176" spans="1:14" ht="15" customHeight="1" x14ac:dyDescent="0.25">
      <c r="A176" s="21" t="s">
        <v>44</v>
      </c>
      <c r="B176" s="21" t="s">
        <v>41</v>
      </c>
      <c r="C176" s="23">
        <v>0</v>
      </c>
      <c r="D176" s="23">
        <v>0</v>
      </c>
      <c r="E176" s="23">
        <v>0</v>
      </c>
      <c r="F176" s="23"/>
      <c r="G176" s="23"/>
      <c r="H176" s="23"/>
      <c r="I176" s="23"/>
      <c r="J176" s="23"/>
      <c r="K176" s="23"/>
      <c r="L176" s="23"/>
      <c r="M176" s="23"/>
      <c r="N176" s="23"/>
    </row>
    <row r="177" spans="1:14" ht="15" customHeight="1" x14ac:dyDescent="0.25">
      <c r="A177" s="21" t="s">
        <v>45</v>
      </c>
      <c r="B177" s="21" t="s">
        <v>41</v>
      </c>
      <c r="C177" s="23">
        <v>0</v>
      </c>
      <c r="D177" s="23">
        <v>0</v>
      </c>
      <c r="E177" s="23">
        <v>0</v>
      </c>
      <c r="F177" s="23"/>
      <c r="G177" s="23"/>
      <c r="H177" s="23"/>
      <c r="I177" s="23"/>
      <c r="J177" s="23"/>
      <c r="K177" s="23"/>
      <c r="L177" s="23"/>
      <c r="M177" s="23"/>
      <c r="N177" s="23"/>
    </row>
    <row r="178" spans="1:14" ht="15" customHeight="1" x14ac:dyDescent="0.25">
      <c r="A178" s="21" t="s">
        <v>46</v>
      </c>
      <c r="B178" s="21" t="s">
        <v>41</v>
      </c>
      <c r="C178" s="23">
        <v>0</v>
      </c>
      <c r="D178" s="23">
        <v>0</v>
      </c>
      <c r="E178" s="23">
        <v>0</v>
      </c>
      <c r="F178" s="23"/>
      <c r="G178" s="23"/>
      <c r="H178" s="23"/>
      <c r="I178" s="23"/>
      <c r="J178" s="23"/>
      <c r="K178" s="23"/>
      <c r="L178" s="23"/>
      <c r="M178" s="23"/>
      <c r="N178" s="23"/>
    </row>
    <row r="179" spans="1:14" ht="15" customHeight="1" x14ac:dyDescent="0.25"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</row>
    <row r="180" spans="1:14" ht="15" customHeight="1" x14ac:dyDescent="0.25">
      <c r="A180" s="57" t="s">
        <v>86</v>
      </c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</row>
    <row r="181" spans="1:14" ht="15" customHeight="1" x14ac:dyDescent="0.25">
      <c r="A181" s="22" t="s">
        <v>8</v>
      </c>
      <c r="B181" s="22" t="s">
        <v>9</v>
      </c>
      <c r="C181" s="22" t="s">
        <v>53</v>
      </c>
      <c r="D181" s="22" t="s">
        <v>54</v>
      </c>
      <c r="E181" s="22" t="s">
        <v>55</v>
      </c>
      <c r="F181" s="22" t="s">
        <v>56</v>
      </c>
      <c r="G181" s="22" t="s">
        <v>57</v>
      </c>
      <c r="H181" s="22" t="s">
        <v>58</v>
      </c>
      <c r="I181" s="22" t="s">
        <v>59</v>
      </c>
      <c r="J181" s="22" t="s">
        <v>60</v>
      </c>
      <c r="K181" s="22" t="s">
        <v>61</v>
      </c>
      <c r="L181" s="22" t="s">
        <v>5</v>
      </c>
      <c r="M181" s="22" t="s">
        <v>6</v>
      </c>
      <c r="N181" s="22" t="s">
        <v>7</v>
      </c>
    </row>
    <row r="182" spans="1:14" ht="15" customHeight="1" x14ac:dyDescent="0.25">
      <c r="A182" s="21" t="s">
        <v>11</v>
      </c>
      <c r="B182" s="21" t="s">
        <v>12</v>
      </c>
      <c r="C182" s="23">
        <v>0</v>
      </c>
      <c r="D182" s="23">
        <v>0</v>
      </c>
      <c r="E182" s="23">
        <v>175000</v>
      </c>
      <c r="F182" s="23"/>
      <c r="G182" s="23"/>
      <c r="H182" s="23"/>
      <c r="I182" s="23"/>
      <c r="J182" s="23"/>
      <c r="K182" s="23"/>
      <c r="L182" s="23"/>
      <c r="M182" s="23"/>
      <c r="N182" s="23"/>
    </row>
    <row r="183" spans="1:14" ht="15" customHeight="1" x14ac:dyDescent="0.25">
      <c r="A183" s="21" t="s">
        <v>13</v>
      </c>
      <c r="B183" s="21" t="s">
        <v>12</v>
      </c>
      <c r="C183" s="23">
        <v>0</v>
      </c>
      <c r="D183" s="23">
        <v>0</v>
      </c>
      <c r="E183" s="23">
        <v>0</v>
      </c>
      <c r="F183" s="23"/>
      <c r="G183" s="23"/>
      <c r="H183" s="23"/>
      <c r="I183" s="23"/>
      <c r="J183" s="23"/>
      <c r="K183" s="23"/>
      <c r="L183" s="23"/>
      <c r="M183" s="23"/>
      <c r="N183" s="23"/>
    </row>
    <row r="184" spans="1:14" ht="15" customHeight="1" x14ac:dyDescent="0.25">
      <c r="A184" s="21" t="s">
        <v>14</v>
      </c>
      <c r="B184" s="21" t="s">
        <v>15</v>
      </c>
      <c r="C184" s="23">
        <v>0</v>
      </c>
      <c r="D184" s="23">
        <v>0</v>
      </c>
      <c r="E184" s="23">
        <v>0</v>
      </c>
      <c r="F184" s="23"/>
      <c r="G184" s="23"/>
      <c r="H184" s="23"/>
      <c r="I184" s="23"/>
      <c r="J184" s="23"/>
      <c r="K184" s="23"/>
      <c r="L184" s="23"/>
      <c r="M184" s="23"/>
      <c r="N184" s="23"/>
    </row>
    <row r="185" spans="1:14" ht="15" customHeight="1" x14ac:dyDescent="0.25">
      <c r="A185" s="21" t="s">
        <v>16</v>
      </c>
      <c r="B185" s="21" t="s">
        <v>15</v>
      </c>
      <c r="C185" s="23">
        <v>0</v>
      </c>
      <c r="D185" s="23">
        <v>0</v>
      </c>
      <c r="E185" s="23">
        <v>0</v>
      </c>
      <c r="F185" s="23"/>
      <c r="G185" s="23"/>
      <c r="H185" s="23"/>
      <c r="I185" s="23"/>
      <c r="J185" s="23"/>
      <c r="K185" s="23"/>
      <c r="L185" s="23"/>
      <c r="M185" s="23"/>
      <c r="N185" s="23"/>
    </row>
    <row r="186" spans="1:14" ht="15" customHeight="1" x14ac:dyDescent="0.25">
      <c r="A186" s="21" t="s">
        <v>17</v>
      </c>
      <c r="B186" s="21" t="s">
        <v>15</v>
      </c>
      <c r="C186" s="23">
        <v>0</v>
      </c>
      <c r="D186" s="23">
        <v>0</v>
      </c>
      <c r="E186" s="23">
        <v>0</v>
      </c>
      <c r="F186" s="23"/>
      <c r="G186" s="23"/>
      <c r="H186" s="23"/>
      <c r="I186" s="23"/>
      <c r="J186" s="23"/>
      <c r="K186" s="23"/>
      <c r="L186" s="23"/>
      <c r="M186" s="23"/>
      <c r="N186" s="23"/>
    </row>
    <row r="187" spans="1:14" ht="15" customHeight="1" x14ac:dyDescent="0.25">
      <c r="A187" s="21" t="s">
        <v>18</v>
      </c>
      <c r="B187" s="21" t="s">
        <v>15</v>
      </c>
      <c r="C187" s="23">
        <v>0</v>
      </c>
      <c r="D187" s="23">
        <v>0</v>
      </c>
      <c r="E187" s="23">
        <v>0</v>
      </c>
      <c r="F187" s="23"/>
      <c r="G187" s="23"/>
      <c r="H187" s="23"/>
      <c r="I187" s="23"/>
      <c r="J187" s="23"/>
      <c r="K187" s="23"/>
      <c r="L187" s="23"/>
      <c r="M187" s="23"/>
      <c r="N187" s="23"/>
    </row>
    <row r="188" spans="1:14" ht="15" customHeight="1" x14ac:dyDescent="0.25">
      <c r="A188" s="21" t="s">
        <v>19</v>
      </c>
      <c r="B188" s="21" t="s">
        <v>15</v>
      </c>
      <c r="C188" s="23">
        <v>0</v>
      </c>
      <c r="D188" s="23">
        <v>0</v>
      </c>
      <c r="E188" s="23">
        <v>0</v>
      </c>
      <c r="F188" s="23"/>
      <c r="G188" s="23"/>
      <c r="H188" s="23"/>
      <c r="I188" s="23"/>
      <c r="J188" s="23"/>
      <c r="K188" s="23"/>
      <c r="L188" s="23"/>
      <c r="M188" s="23"/>
      <c r="N188" s="23"/>
    </row>
    <row r="189" spans="1:14" ht="15" customHeight="1" x14ac:dyDescent="0.25">
      <c r="A189" s="21" t="s">
        <v>20</v>
      </c>
      <c r="B189" s="21" t="s">
        <v>15</v>
      </c>
      <c r="C189" s="23">
        <v>0</v>
      </c>
      <c r="D189" s="23">
        <v>0</v>
      </c>
      <c r="E189" s="23">
        <v>0</v>
      </c>
      <c r="F189" s="23"/>
      <c r="G189" s="23"/>
      <c r="H189" s="23"/>
      <c r="I189" s="23"/>
      <c r="J189" s="23"/>
      <c r="K189" s="23"/>
      <c r="L189" s="23"/>
      <c r="M189" s="23"/>
      <c r="N189" s="23"/>
    </row>
    <row r="190" spans="1:14" ht="15" customHeight="1" x14ac:dyDescent="0.25">
      <c r="A190" s="21" t="s">
        <v>21</v>
      </c>
      <c r="B190" s="21" t="s">
        <v>15</v>
      </c>
      <c r="C190" s="23">
        <v>0</v>
      </c>
      <c r="D190" s="23">
        <v>0</v>
      </c>
      <c r="E190" s="23">
        <v>0</v>
      </c>
      <c r="F190" s="23"/>
      <c r="G190" s="23"/>
      <c r="H190" s="23"/>
      <c r="I190" s="23"/>
      <c r="J190" s="23"/>
      <c r="K190" s="23"/>
      <c r="L190" s="23"/>
      <c r="M190" s="23"/>
      <c r="N190" s="23"/>
    </row>
    <row r="191" spans="1:14" ht="15" customHeight="1" x14ac:dyDescent="0.25">
      <c r="A191" s="21" t="s">
        <v>22</v>
      </c>
      <c r="B191" s="21" t="s">
        <v>15</v>
      </c>
      <c r="C191" s="23">
        <v>0</v>
      </c>
      <c r="D191" s="23">
        <v>0</v>
      </c>
      <c r="E191" s="23">
        <v>0</v>
      </c>
      <c r="F191" s="23"/>
      <c r="G191" s="23"/>
      <c r="H191" s="23"/>
      <c r="I191" s="23"/>
      <c r="J191" s="23"/>
      <c r="K191" s="23"/>
      <c r="L191" s="23"/>
      <c r="M191" s="23"/>
      <c r="N191" s="23"/>
    </row>
    <row r="192" spans="1:14" ht="15" customHeight="1" x14ac:dyDescent="0.25">
      <c r="A192" s="21" t="s">
        <v>23</v>
      </c>
      <c r="B192" s="21" t="s">
        <v>15</v>
      </c>
      <c r="C192" s="23">
        <v>0</v>
      </c>
      <c r="D192" s="23">
        <v>0</v>
      </c>
      <c r="E192" s="23">
        <v>0</v>
      </c>
      <c r="F192" s="23"/>
      <c r="G192" s="23"/>
      <c r="H192" s="23"/>
      <c r="I192" s="23"/>
      <c r="J192" s="23"/>
      <c r="K192" s="23"/>
      <c r="L192" s="23"/>
      <c r="M192" s="23"/>
      <c r="N192" s="23"/>
    </row>
    <row r="193" spans="1:14" ht="15" customHeight="1" x14ac:dyDescent="0.25">
      <c r="A193" s="21" t="s">
        <v>24</v>
      </c>
      <c r="B193" s="21" t="s">
        <v>15</v>
      </c>
      <c r="C193" s="23">
        <v>0</v>
      </c>
      <c r="D193" s="23">
        <v>0</v>
      </c>
      <c r="E193" s="23">
        <v>0</v>
      </c>
      <c r="F193" s="23"/>
      <c r="G193" s="23"/>
      <c r="H193" s="23"/>
      <c r="I193" s="23"/>
      <c r="J193" s="23"/>
      <c r="K193" s="23"/>
      <c r="L193" s="23"/>
      <c r="M193" s="23"/>
      <c r="N193" s="23"/>
    </row>
    <row r="194" spans="1:14" ht="15" customHeight="1" x14ac:dyDescent="0.25">
      <c r="A194" s="21" t="s">
        <v>25</v>
      </c>
      <c r="B194" s="21" t="s">
        <v>15</v>
      </c>
      <c r="C194" s="23">
        <v>0</v>
      </c>
      <c r="D194" s="23">
        <v>0</v>
      </c>
      <c r="E194" s="23">
        <v>0</v>
      </c>
      <c r="F194" s="23"/>
      <c r="G194" s="23"/>
      <c r="H194" s="23"/>
      <c r="I194" s="23"/>
      <c r="J194" s="23"/>
      <c r="K194" s="23"/>
      <c r="L194" s="23"/>
      <c r="M194" s="23"/>
      <c r="N194" s="23"/>
    </row>
    <row r="195" spans="1:14" ht="15" customHeight="1" x14ac:dyDescent="0.25">
      <c r="A195" s="21" t="s">
        <v>26</v>
      </c>
      <c r="B195" s="21" t="s">
        <v>15</v>
      </c>
      <c r="C195" s="23">
        <v>0</v>
      </c>
      <c r="D195" s="23">
        <v>0</v>
      </c>
      <c r="E195" s="23">
        <v>0</v>
      </c>
      <c r="F195" s="23"/>
      <c r="G195" s="23"/>
      <c r="H195" s="23"/>
      <c r="I195" s="23"/>
      <c r="J195" s="23"/>
      <c r="K195" s="23"/>
      <c r="L195" s="23"/>
      <c r="M195" s="23"/>
      <c r="N195" s="23"/>
    </row>
    <row r="196" spans="1:14" ht="15" customHeight="1" x14ac:dyDescent="0.25">
      <c r="A196" s="21" t="s">
        <v>27</v>
      </c>
      <c r="B196" s="21" t="s">
        <v>15</v>
      </c>
      <c r="C196" s="23">
        <v>0</v>
      </c>
      <c r="D196" s="23">
        <v>0</v>
      </c>
      <c r="E196" s="23">
        <v>0</v>
      </c>
      <c r="F196" s="23"/>
      <c r="G196" s="23"/>
      <c r="H196" s="23"/>
      <c r="I196" s="23"/>
      <c r="J196" s="23"/>
      <c r="K196" s="23"/>
      <c r="L196" s="23"/>
      <c r="M196" s="23"/>
      <c r="N196" s="23"/>
    </row>
    <row r="197" spans="1:14" ht="15" customHeight="1" x14ac:dyDescent="0.25">
      <c r="A197" s="21" t="s">
        <v>28</v>
      </c>
      <c r="B197" s="21" t="s">
        <v>15</v>
      </c>
      <c r="C197" s="23">
        <v>0</v>
      </c>
      <c r="D197" s="23">
        <v>0</v>
      </c>
      <c r="E197" s="23">
        <v>0</v>
      </c>
      <c r="F197" s="23"/>
      <c r="G197" s="23"/>
      <c r="H197" s="23"/>
      <c r="I197" s="23"/>
      <c r="J197" s="23"/>
      <c r="K197" s="23"/>
      <c r="L197" s="23"/>
      <c r="M197" s="23"/>
      <c r="N197" s="23"/>
    </row>
    <row r="198" spans="1:14" ht="15" customHeight="1" x14ac:dyDescent="0.25">
      <c r="A198" s="21" t="s">
        <v>29</v>
      </c>
      <c r="B198" s="21" t="s">
        <v>30</v>
      </c>
      <c r="C198" s="23">
        <v>0</v>
      </c>
      <c r="D198" s="23">
        <v>0</v>
      </c>
      <c r="E198" s="23">
        <v>0</v>
      </c>
      <c r="F198" s="23"/>
      <c r="G198" s="23"/>
      <c r="H198" s="23"/>
      <c r="I198" s="23"/>
      <c r="J198" s="23"/>
      <c r="K198" s="23"/>
      <c r="L198" s="23"/>
      <c r="M198" s="23"/>
      <c r="N198" s="23"/>
    </row>
    <row r="199" spans="1:14" ht="15" customHeight="1" x14ac:dyDescent="0.25">
      <c r="A199" s="21" t="s">
        <v>31</v>
      </c>
      <c r="B199" s="21" t="s">
        <v>30</v>
      </c>
      <c r="C199" s="23">
        <v>0</v>
      </c>
      <c r="D199" s="23">
        <v>0</v>
      </c>
      <c r="E199" s="23">
        <v>0</v>
      </c>
      <c r="F199" s="23"/>
      <c r="G199" s="23"/>
      <c r="H199" s="23"/>
      <c r="I199" s="23"/>
      <c r="J199" s="23"/>
      <c r="K199" s="23"/>
      <c r="L199" s="23"/>
      <c r="M199" s="23"/>
      <c r="N199" s="23"/>
    </row>
    <row r="200" spans="1:14" ht="15" customHeight="1" x14ac:dyDescent="0.25">
      <c r="A200" s="21" t="s">
        <v>32</v>
      </c>
      <c r="B200" s="21" t="s">
        <v>30</v>
      </c>
      <c r="C200" s="23">
        <v>0</v>
      </c>
      <c r="D200" s="23">
        <v>280000</v>
      </c>
      <c r="E200" s="23">
        <v>0</v>
      </c>
      <c r="F200" s="23"/>
      <c r="G200" s="23"/>
      <c r="H200" s="23"/>
      <c r="I200" s="23"/>
      <c r="J200" s="23"/>
      <c r="K200" s="23"/>
      <c r="L200" s="23"/>
      <c r="M200" s="23"/>
      <c r="N200" s="23"/>
    </row>
    <row r="201" spans="1:14" ht="15" customHeight="1" x14ac:dyDescent="0.25">
      <c r="A201" s="21" t="s">
        <v>33</v>
      </c>
      <c r="B201" s="21" t="s">
        <v>30</v>
      </c>
      <c r="C201" s="23">
        <v>0</v>
      </c>
      <c r="D201" s="23">
        <v>0</v>
      </c>
      <c r="E201" s="23">
        <v>0</v>
      </c>
      <c r="F201" s="23"/>
      <c r="G201" s="23"/>
      <c r="H201" s="23"/>
      <c r="I201" s="23"/>
      <c r="J201" s="23"/>
      <c r="K201" s="23"/>
      <c r="L201" s="23"/>
      <c r="M201" s="23"/>
      <c r="N201" s="23"/>
    </row>
    <row r="202" spans="1:14" ht="15" customHeight="1" x14ac:dyDescent="0.25">
      <c r="A202" s="21" t="s">
        <v>34</v>
      </c>
      <c r="B202" s="21" t="s">
        <v>30</v>
      </c>
      <c r="C202" s="23">
        <v>0</v>
      </c>
      <c r="D202" s="23">
        <v>0</v>
      </c>
      <c r="E202" s="23">
        <v>0</v>
      </c>
      <c r="F202" s="23"/>
      <c r="G202" s="23"/>
      <c r="H202" s="23"/>
      <c r="I202" s="23"/>
      <c r="J202" s="23"/>
      <c r="K202" s="23"/>
      <c r="L202" s="23"/>
      <c r="M202" s="23"/>
      <c r="N202" s="23"/>
    </row>
    <row r="203" spans="1:14" ht="15" customHeight="1" x14ac:dyDescent="0.25">
      <c r="A203" s="21" t="s">
        <v>35</v>
      </c>
      <c r="B203" s="21" t="s">
        <v>30</v>
      </c>
      <c r="C203" s="23">
        <v>0</v>
      </c>
      <c r="D203" s="23">
        <v>0</v>
      </c>
      <c r="E203" s="23">
        <v>0</v>
      </c>
      <c r="F203" s="23"/>
      <c r="G203" s="23"/>
      <c r="H203" s="23"/>
      <c r="I203" s="23"/>
      <c r="J203" s="23"/>
      <c r="K203" s="23"/>
      <c r="L203" s="23"/>
      <c r="M203" s="23"/>
      <c r="N203" s="23"/>
    </row>
    <row r="204" spans="1:14" ht="15" customHeight="1" x14ac:dyDescent="0.25">
      <c r="A204" s="21" t="s">
        <v>36</v>
      </c>
      <c r="B204" s="21" t="s">
        <v>30</v>
      </c>
      <c r="C204" s="23">
        <v>0</v>
      </c>
      <c r="D204" s="23">
        <v>0</v>
      </c>
      <c r="E204" s="23">
        <v>0</v>
      </c>
      <c r="F204" s="23"/>
      <c r="G204" s="23"/>
      <c r="H204" s="23"/>
      <c r="I204" s="23"/>
      <c r="J204" s="23"/>
      <c r="K204" s="23"/>
      <c r="L204" s="23"/>
      <c r="M204" s="23"/>
      <c r="N204" s="23"/>
    </row>
    <row r="205" spans="1:14" ht="15" customHeight="1" x14ac:dyDescent="0.25">
      <c r="A205" s="21" t="s">
        <v>37</v>
      </c>
      <c r="B205" s="21" t="s">
        <v>30</v>
      </c>
      <c r="C205" s="23">
        <v>0</v>
      </c>
      <c r="D205" s="23">
        <v>0</v>
      </c>
      <c r="E205" s="23">
        <v>0</v>
      </c>
      <c r="F205" s="23"/>
      <c r="G205" s="23"/>
      <c r="H205" s="23"/>
      <c r="I205" s="23"/>
      <c r="J205" s="23"/>
      <c r="K205" s="23"/>
      <c r="L205" s="23"/>
      <c r="M205" s="23"/>
      <c r="N205" s="23"/>
    </row>
    <row r="206" spans="1:14" ht="15" customHeight="1" x14ac:dyDescent="0.25">
      <c r="A206" s="21" t="s">
        <v>38</v>
      </c>
      <c r="B206" s="21" t="s">
        <v>30</v>
      </c>
      <c r="C206" s="23">
        <v>0</v>
      </c>
      <c r="D206" s="23">
        <v>0</v>
      </c>
      <c r="E206" s="23">
        <v>0</v>
      </c>
      <c r="F206" s="23"/>
      <c r="G206" s="23"/>
      <c r="H206" s="23"/>
      <c r="I206" s="23"/>
      <c r="J206" s="23"/>
      <c r="K206" s="23"/>
      <c r="L206" s="23"/>
      <c r="M206" s="23"/>
      <c r="N206" s="23"/>
    </row>
    <row r="207" spans="1:14" ht="15" customHeight="1" x14ac:dyDescent="0.25">
      <c r="A207" s="21" t="s">
        <v>39</v>
      </c>
      <c r="B207" s="21" t="s">
        <v>30</v>
      </c>
      <c r="C207" s="23">
        <v>0</v>
      </c>
      <c r="D207" s="23">
        <v>0</v>
      </c>
      <c r="E207" s="23">
        <v>0</v>
      </c>
      <c r="F207" s="23"/>
      <c r="G207" s="23"/>
      <c r="H207" s="23"/>
      <c r="I207" s="23"/>
      <c r="J207" s="23"/>
      <c r="K207" s="23"/>
      <c r="L207" s="23"/>
      <c r="M207" s="23"/>
      <c r="N207" s="23"/>
    </row>
    <row r="208" spans="1:14" ht="15" customHeight="1" x14ac:dyDescent="0.25">
      <c r="A208" s="21" t="s">
        <v>40</v>
      </c>
      <c r="B208" s="21" t="s">
        <v>41</v>
      </c>
      <c r="C208" s="23">
        <v>0</v>
      </c>
      <c r="D208" s="23">
        <v>0</v>
      </c>
      <c r="E208" s="23">
        <v>0</v>
      </c>
      <c r="F208" s="23"/>
      <c r="G208" s="23"/>
      <c r="H208" s="23"/>
      <c r="I208" s="23"/>
      <c r="J208" s="23"/>
      <c r="K208" s="23"/>
      <c r="L208" s="23"/>
      <c r="M208" s="23"/>
      <c r="N208" s="23"/>
    </row>
    <row r="209" spans="1:14" ht="15" customHeight="1" x14ac:dyDescent="0.25">
      <c r="A209" s="21" t="s">
        <v>42</v>
      </c>
      <c r="B209" s="21" t="s">
        <v>41</v>
      </c>
      <c r="C209" s="23">
        <v>0</v>
      </c>
      <c r="D209" s="23">
        <v>0</v>
      </c>
      <c r="E209" s="23">
        <v>0</v>
      </c>
      <c r="F209" s="23"/>
      <c r="G209" s="23"/>
      <c r="H209" s="23"/>
      <c r="I209" s="23"/>
      <c r="J209" s="23"/>
      <c r="K209" s="23"/>
      <c r="L209" s="23"/>
      <c r="M209" s="23"/>
      <c r="N209" s="23"/>
    </row>
    <row r="210" spans="1:14" ht="15" customHeight="1" x14ac:dyDescent="0.25">
      <c r="A210" s="21" t="s">
        <v>43</v>
      </c>
      <c r="B210" s="21" t="s">
        <v>41</v>
      </c>
      <c r="C210" s="23">
        <v>0</v>
      </c>
      <c r="D210" s="23">
        <v>0</v>
      </c>
      <c r="E210" s="23">
        <v>0</v>
      </c>
      <c r="F210" s="23"/>
      <c r="G210" s="23"/>
      <c r="H210" s="23"/>
      <c r="I210" s="23"/>
      <c r="J210" s="23"/>
      <c r="K210" s="23"/>
      <c r="L210" s="23"/>
      <c r="M210" s="23"/>
      <c r="N210" s="23"/>
    </row>
    <row r="211" spans="1:14" ht="15" customHeight="1" x14ac:dyDescent="0.25">
      <c r="A211" s="21" t="s">
        <v>44</v>
      </c>
      <c r="B211" s="21" t="s">
        <v>41</v>
      </c>
      <c r="C211" s="23">
        <v>0</v>
      </c>
      <c r="D211" s="23">
        <v>0</v>
      </c>
      <c r="E211" s="23">
        <v>0</v>
      </c>
      <c r="F211" s="23"/>
      <c r="G211" s="23"/>
      <c r="H211" s="23"/>
      <c r="I211" s="23"/>
      <c r="J211" s="23"/>
      <c r="K211" s="23"/>
      <c r="L211" s="23"/>
      <c r="M211" s="23"/>
      <c r="N211" s="23"/>
    </row>
    <row r="212" spans="1:14" ht="15" customHeight="1" x14ac:dyDescent="0.25">
      <c r="A212" s="21" t="s">
        <v>45</v>
      </c>
      <c r="B212" s="21" t="s">
        <v>41</v>
      </c>
      <c r="C212" s="23">
        <v>0</v>
      </c>
      <c r="D212" s="23">
        <v>0</v>
      </c>
      <c r="E212" s="23">
        <v>0</v>
      </c>
      <c r="F212" s="23"/>
      <c r="G212" s="23"/>
      <c r="H212" s="23"/>
      <c r="I212" s="23"/>
      <c r="J212" s="23"/>
      <c r="K212" s="23"/>
      <c r="L212" s="23"/>
      <c r="M212" s="23"/>
      <c r="N212" s="23"/>
    </row>
    <row r="213" spans="1:14" ht="15" customHeight="1" x14ac:dyDescent="0.25">
      <c r="A213" s="21" t="s">
        <v>46</v>
      </c>
      <c r="B213" s="21" t="s">
        <v>41</v>
      </c>
      <c r="C213" s="23">
        <v>0</v>
      </c>
      <c r="D213" s="23">
        <v>0</v>
      </c>
      <c r="E213" s="23">
        <v>0</v>
      </c>
      <c r="F213" s="23"/>
      <c r="G213" s="23"/>
      <c r="H213" s="23"/>
      <c r="I213" s="23"/>
      <c r="J213" s="23"/>
      <c r="K213" s="23"/>
      <c r="L213" s="23"/>
      <c r="M213" s="23"/>
      <c r="N213" s="23"/>
    </row>
    <row r="214" spans="1:14" ht="15" customHeight="1" x14ac:dyDescent="0.25"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</row>
    <row r="215" spans="1:14" ht="15" customHeight="1" x14ac:dyDescent="0.25">
      <c r="A215" s="57" t="s">
        <v>76</v>
      </c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</row>
    <row r="216" spans="1:14" ht="15" customHeight="1" x14ac:dyDescent="0.25">
      <c r="A216" s="22" t="s">
        <v>8</v>
      </c>
      <c r="B216" s="22" t="s">
        <v>9</v>
      </c>
      <c r="C216" s="22" t="s">
        <v>53</v>
      </c>
      <c r="D216" s="22" t="s">
        <v>54</v>
      </c>
      <c r="E216" s="22" t="s">
        <v>55</v>
      </c>
      <c r="F216" s="22" t="s">
        <v>56</v>
      </c>
      <c r="G216" s="22" t="s">
        <v>57</v>
      </c>
      <c r="H216" s="22" t="s">
        <v>58</v>
      </c>
      <c r="I216" s="22" t="s">
        <v>59</v>
      </c>
      <c r="J216" s="22" t="s">
        <v>60</v>
      </c>
      <c r="K216" s="22" t="s">
        <v>61</v>
      </c>
      <c r="L216" s="22" t="s">
        <v>5</v>
      </c>
      <c r="M216" s="22" t="s">
        <v>6</v>
      </c>
      <c r="N216" s="22" t="s">
        <v>7</v>
      </c>
    </row>
    <row r="217" spans="1:14" ht="16.5" x14ac:dyDescent="0.25">
      <c r="A217" s="21" t="s">
        <v>11</v>
      </c>
      <c r="B217" s="21" t="s">
        <v>12</v>
      </c>
      <c r="C217" s="23"/>
      <c r="D217" s="23"/>
      <c r="E217" s="23"/>
      <c r="F217" s="23"/>
      <c r="G217" s="23"/>
      <c r="H217" s="23">
        <v>114688.02272727281</v>
      </c>
      <c r="I217" s="23">
        <v>90907.077272727343</v>
      </c>
      <c r="J217" s="23">
        <v>125575.36363636372</v>
      </c>
      <c r="K217" s="23">
        <v>93348.327272727343</v>
      </c>
      <c r="L217" s="23">
        <v>97562.495454545526</v>
      </c>
      <c r="M217" s="23">
        <v>126885.39545454545</v>
      </c>
      <c r="N217" s="23"/>
    </row>
    <row r="218" spans="1:14" ht="16.5" x14ac:dyDescent="0.25">
      <c r="A218" s="21" t="s">
        <v>13</v>
      </c>
      <c r="B218" s="21" t="s">
        <v>12</v>
      </c>
      <c r="C218" s="23"/>
      <c r="D218" s="23"/>
      <c r="E218" s="23"/>
      <c r="F218" s="23"/>
      <c r="G218" s="23"/>
      <c r="H218" s="23">
        <v>184980.68181818182</v>
      </c>
      <c r="I218" s="23">
        <v>146624.31818181818</v>
      </c>
      <c r="J218" s="23">
        <v>202540.90909090906</v>
      </c>
      <c r="K218" s="23">
        <v>150561.81818181818</v>
      </c>
      <c r="L218" s="23">
        <v>157358.86363636362</v>
      </c>
      <c r="M218" s="23">
        <v>204653.86363636362</v>
      </c>
      <c r="N218" s="23"/>
    </row>
    <row r="219" spans="1:14" ht="16.5" x14ac:dyDescent="0.25">
      <c r="A219" s="21" t="s">
        <v>14</v>
      </c>
      <c r="B219" s="21" t="s">
        <v>15</v>
      </c>
      <c r="C219" s="23"/>
      <c r="D219" s="23"/>
      <c r="E219" s="23"/>
      <c r="F219" s="23"/>
      <c r="G219" s="23"/>
      <c r="H219" s="23">
        <v>3699.6136363636365</v>
      </c>
      <c r="I219" s="23">
        <v>2932.4863636363634</v>
      </c>
      <c r="J219" s="23">
        <v>4050.8181818181815</v>
      </c>
      <c r="K219" s="23">
        <v>3011.2363636363634</v>
      </c>
      <c r="L219" s="23">
        <v>3147.1772727272728</v>
      </c>
      <c r="M219" s="23">
        <v>4093.0772727272724</v>
      </c>
      <c r="N219" s="23"/>
    </row>
    <row r="220" spans="1:14" ht="16.5" x14ac:dyDescent="0.25">
      <c r="A220" s="21" t="s">
        <v>16</v>
      </c>
      <c r="B220" s="21" t="s">
        <v>15</v>
      </c>
      <c r="C220" s="23"/>
      <c r="D220" s="23"/>
      <c r="E220" s="23"/>
      <c r="F220" s="23"/>
      <c r="G220" s="23"/>
      <c r="H220" s="23">
        <v>7399.227272727273</v>
      </c>
      <c r="I220" s="23">
        <v>5864.9727272727268</v>
      </c>
      <c r="J220" s="23">
        <v>8101.6363636363631</v>
      </c>
      <c r="K220" s="23">
        <v>6022.4727272727268</v>
      </c>
      <c r="L220" s="23">
        <v>6294.3545454545456</v>
      </c>
      <c r="M220" s="23">
        <v>8186.1545454545449</v>
      </c>
      <c r="N220" s="23"/>
    </row>
    <row r="221" spans="1:14" ht="16.5" x14ac:dyDescent="0.25">
      <c r="A221" s="21" t="s">
        <v>17</v>
      </c>
      <c r="B221" s="21" t="s">
        <v>15</v>
      </c>
      <c r="C221" s="23"/>
      <c r="D221" s="23"/>
      <c r="E221" s="23"/>
      <c r="F221" s="23"/>
      <c r="G221" s="23"/>
      <c r="H221" s="23">
        <v>36996.13636363636</v>
      </c>
      <c r="I221" s="23">
        <v>29324.86363636364</v>
      </c>
      <c r="J221" s="23">
        <v>40508.181818181816</v>
      </c>
      <c r="K221" s="23">
        <v>30112.36363636364</v>
      </c>
      <c r="L221" s="23">
        <v>31471.772727272728</v>
      </c>
      <c r="M221" s="23">
        <v>40930.772727272735</v>
      </c>
      <c r="N221" s="23"/>
    </row>
    <row r="222" spans="1:14" ht="16.5" x14ac:dyDescent="0.25">
      <c r="A222" s="21" t="s">
        <v>18</v>
      </c>
      <c r="B222" s="21" t="s">
        <v>15</v>
      </c>
      <c r="C222" s="23"/>
      <c r="D222" s="23"/>
      <c r="E222" s="23"/>
      <c r="F222" s="23"/>
      <c r="G222" s="23"/>
      <c r="H222" s="23">
        <v>3699.6136363636365</v>
      </c>
      <c r="I222" s="23">
        <v>2932.4863636363634</v>
      </c>
      <c r="J222" s="23">
        <v>4050.8181818181815</v>
      </c>
      <c r="K222" s="23">
        <v>3011.2363636363634</v>
      </c>
      <c r="L222" s="23">
        <v>3147.1772727272728</v>
      </c>
      <c r="M222" s="23">
        <v>4093.0772727272724</v>
      </c>
      <c r="N222" s="23"/>
    </row>
    <row r="223" spans="1:14" ht="16.5" x14ac:dyDescent="0.25">
      <c r="A223" s="21" t="s">
        <v>19</v>
      </c>
      <c r="B223" s="21" t="s">
        <v>15</v>
      </c>
      <c r="C223" s="23"/>
      <c r="D223" s="23"/>
      <c r="E223" s="23"/>
      <c r="F223" s="23"/>
      <c r="G223" s="23"/>
      <c r="H223" s="23">
        <v>0</v>
      </c>
      <c r="I223" s="23">
        <v>0</v>
      </c>
      <c r="J223" s="23">
        <v>0</v>
      </c>
      <c r="K223" s="23">
        <v>0</v>
      </c>
      <c r="L223" s="23">
        <v>0</v>
      </c>
      <c r="M223" s="23">
        <v>0</v>
      </c>
      <c r="N223" s="23"/>
    </row>
    <row r="224" spans="1:14" ht="16.5" x14ac:dyDescent="0.25">
      <c r="A224" s="21" t="s">
        <v>20</v>
      </c>
      <c r="B224" s="21" t="s">
        <v>15</v>
      </c>
      <c r="C224" s="23"/>
      <c r="D224" s="23"/>
      <c r="E224" s="23"/>
      <c r="F224" s="23"/>
      <c r="G224" s="23"/>
      <c r="H224" s="23">
        <v>0</v>
      </c>
      <c r="I224" s="23">
        <v>0</v>
      </c>
      <c r="J224" s="23">
        <v>0</v>
      </c>
      <c r="K224" s="23">
        <v>0</v>
      </c>
      <c r="L224" s="23">
        <v>0</v>
      </c>
      <c r="M224" s="23">
        <v>0</v>
      </c>
      <c r="N224" s="23"/>
    </row>
    <row r="225" spans="1:14" ht="16.5" x14ac:dyDescent="0.25">
      <c r="A225" s="21" t="s">
        <v>21</v>
      </c>
      <c r="B225" s="21" t="s">
        <v>15</v>
      </c>
      <c r="C225" s="23"/>
      <c r="D225" s="23"/>
      <c r="E225" s="23"/>
      <c r="F225" s="23"/>
      <c r="G225" s="23"/>
      <c r="H225" s="23">
        <v>3699.6136363636365</v>
      </c>
      <c r="I225" s="23">
        <v>2932.4863636363634</v>
      </c>
      <c r="J225" s="23">
        <v>4050.8181818181815</v>
      </c>
      <c r="K225" s="23">
        <v>3011.2363636363634</v>
      </c>
      <c r="L225" s="23">
        <v>3147.1772727272728</v>
      </c>
      <c r="M225" s="23">
        <v>4093.0772727272724</v>
      </c>
      <c r="N225" s="23"/>
    </row>
    <row r="226" spans="1:14" ht="16.5" x14ac:dyDescent="0.25">
      <c r="A226" s="21" t="s">
        <v>22</v>
      </c>
      <c r="B226" s="21" t="s">
        <v>15</v>
      </c>
      <c r="C226" s="23"/>
      <c r="D226" s="23"/>
      <c r="E226" s="23"/>
      <c r="F226" s="23"/>
      <c r="G226" s="23"/>
      <c r="H226" s="23">
        <v>0</v>
      </c>
      <c r="I226" s="23">
        <v>0</v>
      </c>
      <c r="J226" s="23">
        <v>0</v>
      </c>
      <c r="K226" s="23">
        <v>0</v>
      </c>
      <c r="L226" s="23">
        <v>0</v>
      </c>
      <c r="M226" s="23">
        <v>0</v>
      </c>
      <c r="N226" s="23"/>
    </row>
    <row r="227" spans="1:14" ht="16.5" x14ac:dyDescent="0.25">
      <c r="A227" s="21" t="s">
        <v>23</v>
      </c>
      <c r="B227" s="21" t="s">
        <v>15</v>
      </c>
      <c r="C227" s="23"/>
      <c r="D227" s="23"/>
      <c r="E227" s="23"/>
      <c r="F227" s="23"/>
      <c r="G227" s="23"/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/>
    </row>
    <row r="228" spans="1:14" ht="16.5" x14ac:dyDescent="0.25">
      <c r="A228" s="21" t="s">
        <v>24</v>
      </c>
      <c r="B228" s="21" t="s">
        <v>15</v>
      </c>
      <c r="C228" s="23"/>
      <c r="D228" s="23"/>
      <c r="E228" s="23"/>
      <c r="F228" s="23"/>
      <c r="G228" s="23"/>
      <c r="H228" s="23">
        <v>11098.84090909091</v>
      </c>
      <c r="I228" s="23">
        <v>8797.4590909090912</v>
      </c>
      <c r="J228" s="23">
        <v>12152.454545454546</v>
      </c>
      <c r="K228" s="23">
        <v>9033.7090909090912</v>
      </c>
      <c r="L228" s="23">
        <v>9441.5318181818184</v>
      </c>
      <c r="M228" s="23">
        <v>12279.231818181817</v>
      </c>
      <c r="N228" s="23"/>
    </row>
    <row r="229" spans="1:14" ht="16.5" x14ac:dyDescent="0.25">
      <c r="A229" s="21" t="s">
        <v>25</v>
      </c>
      <c r="B229" s="21" t="s">
        <v>15</v>
      </c>
      <c r="C229" s="23"/>
      <c r="D229" s="23"/>
      <c r="E229" s="23"/>
      <c r="F229" s="23"/>
      <c r="G229" s="23"/>
      <c r="H229" s="23">
        <v>0</v>
      </c>
      <c r="I229" s="23">
        <v>0</v>
      </c>
      <c r="J229" s="23">
        <v>0</v>
      </c>
      <c r="K229" s="23">
        <v>0</v>
      </c>
      <c r="L229" s="23">
        <v>0</v>
      </c>
      <c r="M229" s="23">
        <v>0</v>
      </c>
      <c r="N229" s="23"/>
    </row>
    <row r="230" spans="1:14" ht="16.5" x14ac:dyDescent="0.25">
      <c r="A230" s="21" t="s">
        <v>26</v>
      </c>
      <c r="B230" s="21" t="s">
        <v>15</v>
      </c>
      <c r="C230" s="23"/>
      <c r="D230" s="23"/>
      <c r="E230" s="23"/>
      <c r="F230" s="23"/>
      <c r="G230" s="23"/>
      <c r="H230" s="23">
        <v>0</v>
      </c>
      <c r="I230" s="23">
        <v>0</v>
      </c>
      <c r="J230" s="23">
        <v>0</v>
      </c>
      <c r="K230" s="23">
        <v>0</v>
      </c>
      <c r="L230" s="23">
        <v>0</v>
      </c>
      <c r="M230" s="23">
        <v>0</v>
      </c>
      <c r="N230" s="23"/>
    </row>
    <row r="231" spans="1:14" ht="16.5" x14ac:dyDescent="0.25">
      <c r="A231" s="21" t="s">
        <v>27</v>
      </c>
      <c r="B231" s="21" t="s">
        <v>15</v>
      </c>
      <c r="C231" s="23"/>
      <c r="D231" s="23"/>
      <c r="E231" s="23"/>
      <c r="F231" s="23"/>
      <c r="G231" s="23"/>
      <c r="H231" s="23">
        <v>0</v>
      </c>
      <c r="I231" s="23">
        <v>0</v>
      </c>
      <c r="J231" s="23">
        <v>0</v>
      </c>
      <c r="K231" s="23">
        <v>0</v>
      </c>
      <c r="L231" s="23">
        <v>0</v>
      </c>
      <c r="M231" s="23">
        <v>0</v>
      </c>
      <c r="N231" s="23"/>
    </row>
    <row r="232" spans="1:14" ht="16.5" x14ac:dyDescent="0.25">
      <c r="A232" s="21" t="s">
        <v>28</v>
      </c>
      <c r="B232" s="21" t="s">
        <v>15</v>
      </c>
      <c r="C232" s="23"/>
      <c r="D232" s="23"/>
      <c r="E232" s="23"/>
      <c r="F232" s="23"/>
      <c r="G232" s="23"/>
      <c r="H232" s="23">
        <v>0</v>
      </c>
      <c r="I232" s="23">
        <v>0</v>
      </c>
      <c r="J232" s="23">
        <v>0</v>
      </c>
      <c r="K232" s="23">
        <v>0</v>
      </c>
      <c r="L232" s="23">
        <v>0</v>
      </c>
      <c r="M232" s="23">
        <v>0</v>
      </c>
      <c r="N232" s="23"/>
    </row>
    <row r="233" spans="1:14" ht="16.5" x14ac:dyDescent="0.25">
      <c r="A233" s="21" t="s">
        <v>29</v>
      </c>
      <c r="B233" s="21" t="s">
        <v>30</v>
      </c>
      <c r="C233" s="23"/>
      <c r="D233" s="23"/>
      <c r="E233" s="23"/>
      <c r="F233" s="23"/>
      <c r="G233" s="23"/>
      <c r="H233" s="23">
        <v>3699.6136363636365</v>
      </c>
      <c r="I233" s="23">
        <v>2932.4863636363634</v>
      </c>
      <c r="J233" s="23">
        <v>4050.8181818181815</v>
      </c>
      <c r="K233" s="23">
        <v>3011.2363636363634</v>
      </c>
      <c r="L233" s="23">
        <v>3147.1772727272728</v>
      </c>
      <c r="M233" s="23">
        <v>4093.0772727272724</v>
      </c>
      <c r="N233" s="23"/>
    </row>
    <row r="234" spans="1:14" ht="16.5" x14ac:dyDescent="0.25">
      <c r="A234" s="21" t="s">
        <v>31</v>
      </c>
      <c r="B234" s="21" t="s">
        <v>30</v>
      </c>
      <c r="C234" s="23"/>
      <c r="D234" s="23"/>
      <c r="E234" s="23"/>
      <c r="F234" s="23"/>
      <c r="G234" s="23"/>
      <c r="H234" s="23">
        <v>3699.6136363636365</v>
      </c>
      <c r="I234" s="23">
        <v>2932.4863636363634</v>
      </c>
      <c r="J234" s="23">
        <v>4050.8181818181815</v>
      </c>
      <c r="K234" s="23">
        <v>3011.2363636363634</v>
      </c>
      <c r="L234" s="23">
        <v>3147.1772727272728</v>
      </c>
      <c r="M234" s="23">
        <v>4093.0772727272724</v>
      </c>
      <c r="N234" s="23"/>
    </row>
    <row r="235" spans="1:14" ht="16.5" x14ac:dyDescent="0.25">
      <c r="A235" s="21" t="s">
        <v>32</v>
      </c>
      <c r="B235" s="21" t="s">
        <v>30</v>
      </c>
      <c r="C235" s="23"/>
      <c r="D235" s="23"/>
      <c r="E235" s="23"/>
      <c r="F235" s="23"/>
      <c r="G235" s="23"/>
      <c r="H235" s="23">
        <v>0</v>
      </c>
      <c r="I235" s="23">
        <v>0</v>
      </c>
      <c r="J235" s="23">
        <v>0</v>
      </c>
      <c r="K235" s="23">
        <v>0</v>
      </c>
      <c r="L235" s="23">
        <v>0</v>
      </c>
      <c r="M235" s="23">
        <v>0</v>
      </c>
      <c r="N235" s="23"/>
    </row>
    <row r="236" spans="1:14" ht="16.5" x14ac:dyDescent="0.25">
      <c r="A236" s="21" t="s">
        <v>33</v>
      </c>
      <c r="B236" s="21" t="s">
        <v>30</v>
      </c>
      <c r="C236" s="23"/>
      <c r="D236" s="23"/>
      <c r="E236" s="23"/>
      <c r="F236" s="23"/>
      <c r="G236" s="23"/>
      <c r="H236" s="23">
        <v>0</v>
      </c>
      <c r="I236" s="23">
        <v>0</v>
      </c>
      <c r="J236" s="23">
        <v>0</v>
      </c>
      <c r="K236" s="23">
        <v>0</v>
      </c>
      <c r="L236" s="23">
        <v>0</v>
      </c>
      <c r="M236" s="23">
        <v>0</v>
      </c>
      <c r="N236" s="23"/>
    </row>
    <row r="237" spans="1:14" ht="16.5" x14ac:dyDescent="0.25">
      <c r="A237" s="21" t="s">
        <v>34</v>
      </c>
      <c r="B237" s="21" t="s">
        <v>30</v>
      </c>
      <c r="C237" s="23"/>
      <c r="D237" s="23"/>
      <c r="E237" s="23"/>
      <c r="F237" s="23"/>
      <c r="G237" s="23"/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/>
    </row>
    <row r="238" spans="1:14" ht="16.5" x14ac:dyDescent="0.25">
      <c r="A238" s="21" t="s">
        <v>35</v>
      </c>
      <c r="B238" s="21" t="s">
        <v>30</v>
      </c>
      <c r="C238" s="23"/>
      <c r="D238" s="23"/>
      <c r="E238" s="23"/>
      <c r="F238" s="23"/>
      <c r="G238" s="23"/>
      <c r="H238" s="23">
        <v>0</v>
      </c>
      <c r="I238" s="23">
        <v>0</v>
      </c>
      <c r="J238" s="23">
        <v>0</v>
      </c>
      <c r="K238" s="23">
        <v>0</v>
      </c>
      <c r="L238" s="23">
        <v>0</v>
      </c>
      <c r="M238" s="23">
        <v>0</v>
      </c>
      <c r="N238" s="23"/>
    </row>
    <row r="239" spans="1:14" ht="16.5" x14ac:dyDescent="0.25">
      <c r="A239" s="21" t="s">
        <v>36</v>
      </c>
      <c r="B239" s="21" t="s">
        <v>30</v>
      </c>
      <c r="C239" s="23"/>
      <c r="D239" s="23"/>
      <c r="E239" s="23"/>
      <c r="F239" s="23"/>
      <c r="G239" s="23"/>
      <c r="H239" s="23">
        <v>0</v>
      </c>
      <c r="I239" s="23">
        <v>0</v>
      </c>
      <c r="J239" s="23">
        <v>0</v>
      </c>
      <c r="K239" s="23">
        <v>0</v>
      </c>
      <c r="L239" s="23">
        <v>0</v>
      </c>
      <c r="M239" s="23">
        <v>0</v>
      </c>
      <c r="N239" s="23"/>
    </row>
    <row r="240" spans="1:14" ht="16.5" x14ac:dyDescent="0.25">
      <c r="A240" s="21" t="s">
        <v>37</v>
      </c>
      <c r="B240" s="21" t="s">
        <v>30</v>
      </c>
      <c r="C240" s="23"/>
      <c r="D240" s="23"/>
      <c r="E240" s="23"/>
      <c r="F240" s="23"/>
      <c r="G240" s="23"/>
      <c r="H240" s="23">
        <v>0</v>
      </c>
      <c r="I240" s="23">
        <v>0</v>
      </c>
      <c r="J240" s="23">
        <v>0</v>
      </c>
      <c r="K240" s="23">
        <v>0</v>
      </c>
      <c r="L240" s="23">
        <v>0</v>
      </c>
      <c r="M240" s="23">
        <v>0</v>
      </c>
      <c r="N240" s="23"/>
    </row>
    <row r="241" spans="1:14" ht="16.5" x14ac:dyDescent="0.25">
      <c r="A241" s="21" t="s">
        <v>38</v>
      </c>
      <c r="B241" s="21" t="s">
        <v>30</v>
      </c>
      <c r="C241" s="23"/>
      <c r="D241" s="23"/>
      <c r="E241" s="23"/>
      <c r="F241" s="23"/>
      <c r="G241" s="23"/>
      <c r="H241" s="23">
        <v>0</v>
      </c>
      <c r="I241" s="23">
        <v>0</v>
      </c>
      <c r="J241" s="23">
        <v>0</v>
      </c>
      <c r="K241" s="23">
        <v>0</v>
      </c>
      <c r="L241" s="23">
        <v>0</v>
      </c>
      <c r="M241" s="23">
        <v>0</v>
      </c>
      <c r="N241" s="23"/>
    </row>
    <row r="242" spans="1:14" ht="16.5" x14ac:dyDescent="0.25">
      <c r="A242" s="21" t="s">
        <v>39</v>
      </c>
      <c r="B242" s="21" t="s">
        <v>30</v>
      </c>
      <c r="C242" s="23"/>
      <c r="D242" s="23"/>
      <c r="E242" s="23"/>
      <c r="F242" s="23"/>
      <c r="G242" s="23"/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/>
    </row>
    <row r="243" spans="1:14" ht="16.5" x14ac:dyDescent="0.25">
      <c r="A243" s="21" t="s">
        <v>40</v>
      </c>
      <c r="B243" s="21" t="s">
        <v>41</v>
      </c>
      <c r="C243" s="23"/>
      <c r="D243" s="23"/>
      <c r="E243" s="23"/>
      <c r="F243" s="23"/>
      <c r="G243" s="23"/>
      <c r="H243" s="23">
        <v>11098.84090909091</v>
      </c>
      <c r="I243" s="23">
        <v>8797.4590909090912</v>
      </c>
      <c r="J243" s="23">
        <v>12152.454545454546</v>
      </c>
      <c r="K243" s="23">
        <v>9033.7090909090912</v>
      </c>
      <c r="L243" s="23">
        <v>9441.5318181818184</v>
      </c>
      <c r="M243" s="23">
        <v>12279.231818181817</v>
      </c>
      <c r="N243" s="23"/>
    </row>
    <row r="244" spans="1:14" ht="16.5" x14ac:dyDescent="0.25">
      <c r="A244" s="21" t="s">
        <v>42</v>
      </c>
      <c r="B244" s="21" t="s">
        <v>41</v>
      </c>
      <c r="C244" s="23"/>
      <c r="D244" s="23"/>
      <c r="E244" s="23"/>
      <c r="F244" s="23"/>
      <c r="G244" s="23"/>
      <c r="H244" s="23">
        <v>3699.6136363636365</v>
      </c>
      <c r="I244" s="23">
        <v>2932.4863636363634</v>
      </c>
      <c r="J244" s="23">
        <v>4050.8181818181815</v>
      </c>
      <c r="K244" s="23">
        <v>3011.2363636363634</v>
      </c>
      <c r="L244" s="23">
        <v>3147.1772727272728</v>
      </c>
      <c r="M244" s="23">
        <v>4093.0772727272724</v>
      </c>
      <c r="N244" s="23"/>
    </row>
    <row r="245" spans="1:14" ht="16.5" x14ac:dyDescent="0.25">
      <c r="A245" s="21" t="s">
        <v>43</v>
      </c>
      <c r="B245" s="21" t="s">
        <v>41</v>
      </c>
      <c r="C245" s="23"/>
      <c r="D245" s="23"/>
      <c r="E245" s="23"/>
      <c r="F245" s="23"/>
      <c r="G245" s="23"/>
      <c r="H245" s="23">
        <v>0</v>
      </c>
      <c r="I245" s="23">
        <v>0</v>
      </c>
      <c r="J245" s="23">
        <v>0</v>
      </c>
      <c r="K245" s="23">
        <v>0</v>
      </c>
      <c r="L245" s="23">
        <v>0</v>
      </c>
      <c r="M245" s="23">
        <v>0</v>
      </c>
      <c r="N245" s="23"/>
    </row>
    <row r="246" spans="1:14" ht="16.5" x14ac:dyDescent="0.25">
      <c r="A246" s="21" t="s">
        <v>44</v>
      </c>
      <c r="B246" s="21" t="s">
        <v>41</v>
      </c>
      <c r="C246" s="23"/>
      <c r="D246" s="23"/>
      <c r="E246" s="23"/>
      <c r="F246" s="23"/>
      <c r="G246" s="23"/>
      <c r="H246" s="23">
        <v>18498.06818181818</v>
      </c>
      <c r="I246" s="23">
        <v>14662.43181818182</v>
      </c>
      <c r="J246" s="23">
        <v>20254.090909090908</v>
      </c>
      <c r="K246" s="23">
        <v>15056.18181818182</v>
      </c>
      <c r="L246" s="23">
        <v>15735.886363636364</v>
      </c>
      <c r="M246" s="23">
        <v>20465.386363636368</v>
      </c>
      <c r="N246" s="23"/>
    </row>
    <row r="247" spans="1:14" ht="16.5" x14ac:dyDescent="0.25">
      <c r="A247" s="21" t="s">
        <v>45</v>
      </c>
      <c r="B247" s="21" t="s">
        <v>41</v>
      </c>
      <c r="C247" s="23"/>
      <c r="D247" s="23"/>
      <c r="E247" s="23"/>
      <c r="F247" s="23"/>
      <c r="G247" s="23"/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/>
    </row>
    <row r="248" spans="1:14" ht="16.5" x14ac:dyDescent="0.25">
      <c r="A248" s="21" t="s">
        <v>46</v>
      </c>
      <c r="B248" s="21" t="s">
        <v>41</v>
      </c>
      <c r="C248" s="23"/>
      <c r="D248" s="23"/>
      <c r="E248" s="23"/>
      <c r="F248" s="23"/>
      <c r="G248" s="23"/>
      <c r="H248" s="23">
        <v>0</v>
      </c>
      <c r="I248" s="23">
        <v>0</v>
      </c>
      <c r="J248" s="23">
        <v>0</v>
      </c>
      <c r="K248" s="23">
        <v>0</v>
      </c>
      <c r="L248" s="23">
        <v>0</v>
      </c>
      <c r="M248" s="23">
        <v>0</v>
      </c>
      <c r="N248" s="23"/>
    </row>
    <row r="249" spans="1:14" ht="15" customHeight="1" x14ac:dyDescent="0.25"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</row>
    <row r="250" spans="1:14" ht="15" customHeight="1" x14ac:dyDescent="0.25">
      <c r="A250" s="57" t="s">
        <v>87</v>
      </c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27"/>
    </row>
    <row r="251" spans="1:14" ht="15" customHeight="1" x14ac:dyDescent="0.25">
      <c r="A251" s="22" t="s">
        <v>77</v>
      </c>
      <c r="B251" s="22" t="s">
        <v>53</v>
      </c>
      <c r="C251" s="22" t="s">
        <v>54</v>
      </c>
      <c r="D251" s="22" t="s">
        <v>55</v>
      </c>
      <c r="E251" s="22" t="s">
        <v>56</v>
      </c>
      <c r="F251" s="22" t="s">
        <v>57</v>
      </c>
      <c r="G251" s="22" t="s">
        <v>58</v>
      </c>
      <c r="H251" s="22" t="s">
        <v>59</v>
      </c>
      <c r="I251" s="22" t="s">
        <v>60</v>
      </c>
      <c r="J251" s="22" t="s">
        <v>61</v>
      </c>
      <c r="K251" s="22" t="s">
        <v>5</v>
      </c>
      <c r="L251" s="22" t="s">
        <v>6</v>
      </c>
      <c r="M251" s="22" t="s">
        <v>7</v>
      </c>
    </row>
    <row r="252" spans="1:14" ht="15" customHeight="1" x14ac:dyDescent="0.25">
      <c r="A252" s="21" t="s">
        <v>78</v>
      </c>
      <c r="B252" s="23">
        <v>250</v>
      </c>
      <c r="C252" s="23">
        <v>250</v>
      </c>
      <c r="D252" s="23">
        <v>240</v>
      </c>
      <c r="E252" s="23"/>
      <c r="F252" s="23"/>
      <c r="G252" s="23"/>
      <c r="H252" s="23"/>
      <c r="I252" s="23"/>
      <c r="J252" s="23"/>
      <c r="K252" s="23"/>
      <c r="L252" s="23"/>
      <c r="M252" s="23"/>
    </row>
    <row r="254" spans="1:14" ht="15" customHeight="1" x14ac:dyDescent="0.25">
      <c r="A254" s="57" t="s">
        <v>88</v>
      </c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27"/>
    </row>
    <row r="255" spans="1:14" ht="15" customHeight="1" x14ac:dyDescent="0.25">
      <c r="A255" s="27" t="s">
        <v>47</v>
      </c>
      <c r="B255" s="22" t="s">
        <v>53</v>
      </c>
      <c r="C255" s="22" t="s">
        <v>54</v>
      </c>
      <c r="D255" s="22" t="s">
        <v>55</v>
      </c>
      <c r="E255" s="22" t="s">
        <v>56</v>
      </c>
      <c r="F255" s="22" t="s">
        <v>57</v>
      </c>
      <c r="G255" s="22" t="s">
        <v>58</v>
      </c>
      <c r="H255" s="22" t="s">
        <v>59</v>
      </c>
      <c r="I255" s="22" t="s">
        <v>60</v>
      </c>
      <c r="J255" s="22" t="s">
        <v>61</v>
      </c>
      <c r="K255" s="22" t="s">
        <v>5</v>
      </c>
      <c r="L255" s="22" t="s">
        <v>6</v>
      </c>
      <c r="M255" s="22" t="s">
        <v>7</v>
      </c>
    </row>
    <row r="256" spans="1:14" ht="99" x14ac:dyDescent="0.25">
      <c r="A256" s="28" t="s">
        <v>62</v>
      </c>
      <c r="B256" s="23">
        <v>0</v>
      </c>
      <c r="C256" s="23">
        <v>0</v>
      </c>
      <c r="D256" s="23">
        <v>2</v>
      </c>
      <c r="E256" s="23"/>
      <c r="F256" s="23"/>
      <c r="G256" s="23"/>
      <c r="H256" s="23"/>
      <c r="I256" s="23"/>
      <c r="J256" s="23"/>
      <c r="K256" s="23"/>
      <c r="L256" s="23"/>
      <c r="M256" s="23"/>
    </row>
    <row r="257" spans="1:14" ht="82.5" x14ac:dyDescent="0.25">
      <c r="A257" s="28" t="s">
        <v>63</v>
      </c>
      <c r="B257" s="23">
        <v>0</v>
      </c>
      <c r="C257" s="23">
        <v>0</v>
      </c>
      <c r="D257" s="23">
        <v>1</v>
      </c>
      <c r="E257" s="23"/>
      <c r="F257" s="23"/>
      <c r="G257" s="23"/>
      <c r="H257" s="23"/>
      <c r="I257" s="23"/>
      <c r="J257" s="23"/>
      <c r="K257" s="23"/>
      <c r="L257" s="23"/>
      <c r="M257" s="23"/>
    </row>
    <row r="258" spans="1:14" ht="115.5" x14ac:dyDescent="0.25">
      <c r="A258" s="28" t="s">
        <v>64</v>
      </c>
      <c r="B258" s="23">
        <v>0</v>
      </c>
      <c r="C258" s="23">
        <v>1</v>
      </c>
      <c r="D258" s="23">
        <v>0</v>
      </c>
      <c r="E258" s="23"/>
      <c r="F258" s="23"/>
      <c r="G258" s="23"/>
      <c r="H258" s="23"/>
      <c r="I258" s="23"/>
      <c r="J258" s="23"/>
      <c r="K258" s="23"/>
      <c r="L258" s="23"/>
      <c r="M258" s="23"/>
    </row>
    <row r="259" spans="1:14" ht="33" x14ac:dyDescent="0.25">
      <c r="A259" s="28" t="s">
        <v>65</v>
      </c>
      <c r="B259" s="23">
        <v>0</v>
      </c>
      <c r="C259" s="23">
        <v>0</v>
      </c>
      <c r="D259" s="23">
        <v>0</v>
      </c>
      <c r="E259" s="23"/>
      <c r="F259" s="23"/>
      <c r="G259" s="23"/>
      <c r="H259" s="23"/>
      <c r="I259" s="23"/>
      <c r="J259" s="23"/>
      <c r="K259" s="23"/>
      <c r="L259" s="23"/>
      <c r="M259" s="23"/>
    </row>
    <row r="260" spans="1:14" ht="99" x14ac:dyDescent="0.25">
      <c r="A260" s="28" t="s">
        <v>66</v>
      </c>
      <c r="B260" s="23">
        <v>0</v>
      </c>
      <c r="C260" s="23">
        <v>0</v>
      </c>
      <c r="D260" s="23">
        <v>0</v>
      </c>
      <c r="E260" s="23"/>
      <c r="F260" s="33"/>
      <c r="G260" s="23"/>
      <c r="H260" s="23"/>
      <c r="I260" s="23"/>
      <c r="J260" s="23"/>
      <c r="K260" s="23"/>
      <c r="L260" s="23"/>
      <c r="M260" s="23"/>
    </row>
    <row r="261" spans="1:14" ht="16.5" x14ac:dyDescent="0.25"/>
    <row r="262" spans="1:14" ht="17.25" x14ac:dyDescent="0.25">
      <c r="A262" s="57" t="s">
        <v>89</v>
      </c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</row>
    <row r="263" spans="1:14" ht="17.25" x14ac:dyDescent="0.25">
      <c r="A263" s="27" t="s">
        <v>67</v>
      </c>
      <c r="B263" s="22" t="s">
        <v>53</v>
      </c>
      <c r="C263" s="22" t="s">
        <v>54</v>
      </c>
      <c r="D263" s="22" t="s">
        <v>55</v>
      </c>
      <c r="E263" s="22" t="s">
        <v>56</v>
      </c>
      <c r="F263" s="22" t="s">
        <v>57</v>
      </c>
      <c r="G263" s="22" t="s">
        <v>58</v>
      </c>
      <c r="H263" s="22" t="s">
        <v>59</v>
      </c>
      <c r="I263" s="22" t="s">
        <v>60</v>
      </c>
      <c r="J263" s="22" t="s">
        <v>61</v>
      </c>
      <c r="K263" s="22" t="s">
        <v>5</v>
      </c>
      <c r="L263" s="22" t="s">
        <v>6</v>
      </c>
      <c r="M263" s="22" t="s">
        <v>7</v>
      </c>
    </row>
    <row r="264" spans="1:14" ht="49.5" x14ac:dyDescent="0.25">
      <c r="A264" s="28" t="s">
        <v>68</v>
      </c>
      <c r="B264" s="23">
        <v>0</v>
      </c>
      <c r="C264" s="23">
        <v>0</v>
      </c>
      <c r="D264" s="23">
        <v>80</v>
      </c>
      <c r="E264" s="23"/>
      <c r="F264" s="23"/>
      <c r="G264" s="23"/>
      <c r="H264" s="23"/>
      <c r="I264" s="23"/>
      <c r="J264" s="23"/>
      <c r="K264" s="23"/>
      <c r="L264" s="23"/>
      <c r="M264" s="23"/>
    </row>
    <row r="265" spans="1:14" ht="33" x14ac:dyDescent="0.25">
      <c r="A265" s="28" t="s">
        <v>69</v>
      </c>
      <c r="B265" s="23">
        <v>0</v>
      </c>
      <c r="C265" s="23">
        <v>0</v>
      </c>
      <c r="D265" s="23">
        <v>39</v>
      </c>
      <c r="E265" s="23"/>
      <c r="F265" s="23"/>
      <c r="G265" s="23"/>
      <c r="H265" s="23"/>
      <c r="I265" s="23"/>
      <c r="J265" s="23"/>
      <c r="K265" s="23"/>
      <c r="L265" s="23"/>
      <c r="M265" s="23"/>
      <c r="N265" s="27"/>
    </row>
    <row r="266" spans="1:14" ht="66" x14ac:dyDescent="0.25">
      <c r="A266" s="28" t="s">
        <v>70</v>
      </c>
      <c r="B266" s="23">
        <v>0</v>
      </c>
      <c r="C266" s="23">
        <v>33</v>
      </c>
      <c r="D266" s="23">
        <v>0</v>
      </c>
      <c r="E266" s="23"/>
      <c r="F266" s="23"/>
      <c r="G266" s="23"/>
      <c r="H266" s="23"/>
      <c r="I266" s="23"/>
      <c r="J266" s="23"/>
      <c r="K266" s="23"/>
      <c r="L266" s="23"/>
      <c r="M266" s="23"/>
    </row>
    <row r="267" spans="1:14" ht="33" x14ac:dyDescent="0.25">
      <c r="A267" s="28" t="s">
        <v>71</v>
      </c>
      <c r="B267" s="23">
        <v>0</v>
      </c>
      <c r="C267" s="23">
        <v>0</v>
      </c>
      <c r="D267" s="23">
        <v>0</v>
      </c>
      <c r="E267" s="23"/>
      <c r="F267" s="23"/>
      <c r="G267" s="33"/>
      <c r="H267" s="23"/>
      <c r="I267" s="23"/>
      <c r="J267" s="23"/>
      <c r="K267" s="23"/>
      <c r="L267" s="23"/>
      <c r="M267" s="23"/>
    </row>
    <row r="268" spans="1:14" ht="82.5" x14ac:dyDescent="0.25">
      <c r="A268" s="28" t="s">
        <v>52</v>
      </c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</row>
    <row r="269" spans="1:14" ht="99" x14ac:dyDescent="0.25">
      <c r="A269" s="28" t="s">
        <v>72</v>
      </c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</row>
    <row r="270" spans="1:14" ht="99" x14ac:dyDescent="0.25">
      <c r="A270" s="28" t="s">
        <v>73</v>
      </c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</row>
    <row r="271" spans="1:14" ht="99" x14ac:dyDescent="0.25">
      <c r="A271" s="28" t="s">
        <v>74</v>
      </c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</row>
    <row r="272" spans="1:14" ht="16.5" x14ac:dyDescent="0.25"/>
    <row r="273" ht="16.5" x14ac:dyDescent="0.25"/>
    <row r="274" ht="16.5" x14ac:dyDescent="0.25"/>
    <row r="275" ht="16.5" x14ac:dyDescent="0.25"/>
    <row r="276" ht="16.5" x14ac:dyDescent="0.25"/>
    <row r="277" ht="16.5" x14ac:dyDescent="0.25"/>
  </sheetData>
  <mergeCells count="10">
    <mergeCell ref="A215:N215"/>
    <mergeCell ref="A250:M250"/>
    <mergeCell ref="A254:M254"/>
    <mergeCell ref="A262:M262"/>
    <mergeCell ref="A3:N3"/>
    <mergeCell ref="A38:N38"/>
    <mergeCell ref="A73:N73"/>
    <mergeCell ref="A109:N109"/>
    <mergeCell ref="A145:N145"/>
    <mergeCell ref="A180:N180"/>
  </mergeCells>
  <dataValidations count="2">
    <dataValidation type="list" allowBlank="1" showInputMessage="1" showErrorMessage="1" sqref="B1" xr:uid="{00000000-0002-0000-0000-000000000000}">
      <formula1>"1er trimestre,2do trimestre,3er trimestre,4to trimestre"</formula1>
    </dataValidation>
    <dataValidation type="list" allowBlank="1" showInputMessage="1" showErrorMessage="1" sqref="B2" xr:uid="{00000000-0002-0000-0000-000001000000}">
      <formula1>OFFSET(#REF!,MATCH($B$1,#REF!,0),0,12-MATCH($B$1,#REF!,0)+1,1)</formula1>
    </dataValidation>
  </dataValidations>
  <pageMargins left="0.7" right="0.7" top="0.75" bottom="0.75" header="0.3" footer="0.3"/>
  <pageSetup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6"/>
  <sheetViews>
    <sheetView showGridLines="0" topLeftCell="A4" workbookViewId="0">
      <selection activeCell="E6" sqref="E6"/>
    </sheetView>
  </sheetViews>
  <sheetFormatPr baseColWidth="10" defaultRowHeight="15" x14ac:dyDescent="0.25"/>
  <cols>
    <col min="1" max="1" width="27.7109375" customWidth="1"/>
    <col min="2" max="5" width="15.7109375" customWidth="1"/>
  </cols>
  <sheetData>
    <row r="1" spans="1:5" ht="18.75" thickBot="1" x14ac:dyDescent="0.3">
      <c r="A1" s="1" t="s">
        <v>48</v>
      </c>
      <c r="B1" s="1" t="str">
        <f>+IF('Data cruda'!$B$1="1er trimestre","Enero",IF('Data cruda'!$B$1="2do trimestre","Abril",IF('Data cruda'!$B$1="3er trimestre","Julio",IF('Data cruda'!$B$1="4to trimestre","Octubre","-"))))</f>
        <v>Enero</v>
      </c>
      <c r="C1" s="1" t="str">
        <f>+IF('Data cruda'!$B$1="1er trimestre","Febrero",IF('Data cruda'!$B$1="2do trimestre","Mayo",IF('Data cruda'!$B$1="3er trimestre","Agosto",IF('Data cruda'!$B$1="4to trimestre","Noviembre","-"))))</f>
        <v>Febrero</v>
      </c>
      <c r="D1" s="1" t="str">
        <f>+IF('Data cruda'!$B$1="1er trimestre","Marzo",IF('Data cruda'!$B$1="2do trimestre","Junio",IF('Data cruda'!$B$1="3er trimestre","Septiembre",IF('Data cruda'!$B$1="4to trimestre","Diciembre","-"))))</f>
        <v>Marzo</v>
      </c>
      <c r="E1" s="1" t="s">
        <v>1</v>
      </c>
    </row>
    <row r="2" spans="1:5" ht="18" thickBot="1" x14ac:dyDescent="0.3">
      <c r="A2" s="3" t="s">
        <v>1</v>
      </c>
      <c r="B2" s="11">
        <f>+SUM(B3:B6)</f>
        <v>0</v>
      </c>
      <c r="C2" s="11">
        <f>+SUM(C3:C6)</f>
        <v>33</v>
      </c>
      <c r="D2" s="11">
        <f>+SUM(D3:D6)</f>
        <v>119</v>
      </c>
      <c r="E2" s="11">
        <f>+SUM(E3:E6)</f>
        <v>152</v>
      </c>
    </row>
    <row r="3" spans="1:5" ht="66.75" thickBot="1" x14ac:dyDescent="0.3">
      <c r="A3" s="4" t="s">
        <v>68</v>
      </c>
      <c r="B3" s="15">
        <f>+IFERROR(IF(VLOOKUP($A3,ProductoresTalleres[],MATCH(B$1,ProductoresTalleres[#Headers],0),0)="","",VLOOKUP($A3,ProductoresTalleres[],MATCH(B$1,ProductoresTalleres[#Headers],0),0)),"")</f>
        <v>0</v>
      </c>
      <c r="C3" s="15">
        <f>+IFERROR(IF(VLOOKUP($A3,ProductoresTalleres[],MATCH(C$1,ProductoresTalleres[#Headers],0),0)="","",VLOOKUP($A3,ProductoresTalleres[],MATCH(C$1,ProductoresTalleres[#Headers],0),0)),"")</f>
        <v>0</v>
      </c>
      <c r="D3" s="15">
        <f>+IFERROR(IF(VLOOKUP($A3,ProductoresTalleres[],MATCH(D$1,ProductoresTalleres[#Headers],0),0)="","",VLOOKUP($A3,ProductoresTalleres[],MATCH(D$1,ProductoresTalleres[#Headers],0),0)),"")</f>
        <v>80</v>
      </c>
      <c r="E3" s="17">
        <f>+SUM(B3:D3)</f>
        <v>80</v>
      </c>
    </row>
    <row r="4" spans="1:5" ht="33.75" thickBot="1" x14ac:dyDescent="0.3">
      <c r="A4" s="4" t="s">
        <v>69</v>
      </c>
      <c r="B4" s="15">
        <f>+IFERROR(IF(VLOOKUP($A4,ProductoresTalleres[],MATCH(B$1,ProductoresTalleres[#Headers],0),0)="","",VLOOKUP($A4,ProductoresTalleres[],MATCH(B$1,ProductoresTalleres[#Headers],0),0)),"")</f>
        <v>0</v>
      </c>
      <c r="C4" s="15">
        <f>+IFERROR(IF(VLOOKUP($A4,ProductoresTalleres[],MATCH(C$1,ProductoresTalleres[#Headers],0),0)="","",VLOOKUP($A4,ProductoresTalleres[],MATCH(C$1,ProductoresTalleres[#Headers],0),0)),"")</f>
        <v>0</v>
      </c>
      <c r="D4" s="15">
        <f>+IFERROR(IF(VLOOKUP($A4,ProductoresTalleres[],MATCH(D$1,ProductoresTalleres[#Headers],0),0)="","",VLOOKUP($A4,ProductoresTalleres[],MATCH(D$1,ProductoresTalleres[#Headers],0),0)),"")</f>
        <v>39</v>
      </c>
      <c r="E4" s="17">
        <f t="shared" ref="E4:E6" si="0">+SUM(B4:D4)</f>
        <v>39</v>
      </c>
    </row>
    <row r="5" spans="1:5" ht="66.75" thickBot="1" x14ac:dyDescent="0.3">
      <c r="A5" s="4" t="s">
        <v>70</v>
      </c>
      <c r="B5" s="15">
        <f>+IFERROR(IF(VLOOKUP($A5,ProductoresTalleres[],MATCH(B$1,ProductoresTalleres[#Headers],0),0)="","",VLOOKUP($A5,ProductoresTalleres[],MATCH(B$1,ProductoresTalleres[#Headers],0),0)),"")</f>
        <v>0</v>
      </c>
      <c r="C5" s="15">
        <f>+IFERROR(IF(VLOOKUP($A5,ProductoresTalleres[],MATCH(C$1,ProductoresTalleres[#Headers],0),0)="","",VLOOKUP($A5,ProductoresTalleres[],MATCH(C$1,ProductoresTalleres[#Headers],0),0)),"")</f>
        <v>33</v>
      </c>
      <c r="D5" s="15">
        <f>+IFERROR(IF(VLOOKUP($A5,ProductoresTalleres[],MATCH(D$1,ProductoresTalleres[#Headers],0),0)="","",VLOOKUP($A5,ProductoresTalleres[],MATCH(D$1,ProductoresTalleres[#Headers],0),0)),"")</f>
        <v>0</v>
      </c>
      <c r="E5" s="17">
        <f t="shared" si="0"/>
        <v>33</v>
      </c>
    </row>
    <row r="6" spans="1:5" ht="33.75" thickBot="1" x14ac:dyDescent="0.3">
      <c r="A6" s="4" t="s">
        <v>71</v>
      </c>
      <c r="B6" s="15">
        <f>+IFERROR(IF(VLOOKUP($A6,ProductoresTalleres[],MATCH(B$1,ProductoresTalleres[#Headers],0),0)="","",VLOOKUP($A6,ProductoresTalleres[],MATCH(B$1,ProductoresTalleres[#Headers],0),0)),"")</f>
        <v>0</v>
      </c>
      <c r="C6" s="15">
        <f>+IFERROR(IF(VLOOKUP($A6,ProductoresTalleres[],MATCH(C$1,ProductoresTalleres[#Headers],0),0)="","",VLOOKUP($A6,ProductoresTalleres[],MATCH(C$1,ProductoresTalleres[#Headers],0),0)),"")</f>
        <v>0</v>
      </c>
      <c r="D6" s="15">
        <f>+IFERROR(IF(VLOOKUP($A6,ProductoresTalleres[],MATCH(D$1,ProductoresTalleres[#Headers],0),0)="","",VLOOKUP($A6,ProductoresTalleres[],MATCH(D$1,ProductoresTalleres[#Headers],0),0)),"")</f>
        <v>0</v>
      </c>
      <c r="E6" s="17">
        <f t="shared" si="0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E2"/>
  <sheetViews>
    <sheetView showGridLines="0" workbookViewId="0">
      <selection sqref="A1:E2"/>
    </sheetView>
  </sheetViews>
  <sheetFormatPr baseColWidth="10" defaultRowHeight="15" x14ac:dyDescent="0.25"/>
  <cols>
    <col min="1" max="1" width="35.7109375" customWidth="1"/>
    <col min="2" max="5" width="15.7109375" customWidth="1"/>
  </cols>
  <sheetData>
    <row r="1" spans="1:5" ht="18.75" thickBot="1" x14ac:dyDescent="0.3">
      <c r="A1" s="1" t="s">
        <v>49</v>
      </c>
      <c r="B1" s="1" t="str">
        <f>+IF('Data cruda'!$B$1="1er trimestre","Enero",IF('Data cruda'!$B$1="2do trimestre","Abril",IF('Data cruda'!$B$1="3er trimestre","Julio",IF('Data cruda'!$B$1="4to trimestre","Octubre","-"))))</f>
        <v>Enero</v>
      </c>
      <c r="C1" s="1" t="str">
        <f>+IF('Data cruda'!$B$1="1er trimestre","Febrero",IF('Data cruda'!$B$1="2do trimestre","Mayo",IF('Data cruda'!$B$1="3er trimestre","Agosto",IF('Data cruda'!$B$1="4to trimestre","Noviembre","-"))))</f>
        <v>Febrero</v>
      </c>
      <c r="D1" s="1" t="str">
        <f>+IF('Data cruda'!$B$1="1er trimestre","Marzo",IF('Data cruda'!$B$1="2do trimestre","Junio",IF('Data cruda'!$B$1="3er trimestre","Septiembre",IF('Data cruda'!$B$1="4to trimestre","Diciembre","-"))))</f>
        <v>Marzo</v>
      </c>
      <c r="E1" s="1" t="s">
        <v>1</v>
      </c>
    </row>
    <row r="2" spans="1:5" ht="90.75" thickBot="1" x14ac:dyDescent="0.3">
      <c r="A2" s="30" t="s">
        <v>66</v>
      </c>
      <c r="B2" s="8">
        <f>+IFERROR(IF(VLOOKUP($A2,Talleres[],MATCH(B$1,Talleres[#Headers],0),0)="","",VLOOKUP($A2,Talleres[],MATCH(B$1,Talleres[#Headers],0),0)),"")</f>
        <v>0</v>
      </c>
      <c r="C2" s="8">
        <f>+IFERROR(IF(VLOOKUP($A2,Talleres[],MATCH(C$1,Talleres[#Headers],0),0)="","",VLOOKUP($A2,Talleres[],MATCH(C$1,Talleres[#Headers],0),0)),"")</f>
        <v>0</v>
      </c>
      <c r="D2" s="8">
        <f>+IFERROR(IF(VLOOKUP($A2,Talleres[],MATCH(D$1,Talleres[#Headers],0),0)="","",VLOOKUP($A2,Talleres[],MATCH(D$1,Talleres[#Headers],0),0)),"")</f>
        <v>0</v>
      </c>
      <c r="E2" s="9">
        <f>+SUM(B2:D2)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5"/>
  <sheetViews>
    <sheetView showGridLines="0" workbookViewId="0">
      <selection activeCell="I9" sqref="I9"/>
    </sheetView>
  </sheetViews>
  <sheetFormatPr baseColWidth="10" defaultRowHeight="15" x14ac:dyDescent="0.25"/>
  <cols>
    <col min="1" max="1" width="35.7109375" customWidth="1"/>
    <col min="2" max="5" width="15.7109375" customWidth="1"/>
  </cols>
  <sheetData>
    <row r="1" spans="1:5" ht="18.75" thickBot="1" x14ac:dyDescent="0.3">
      <c r="A1" s="1" t="s">
        <v>50</v>
      </c>
      <c r="B1" s="1" t="str">
        <f>+IF('Data cruda'!$B$1="1er trimestre","Enero",IF('Data cruda'!$B$1="2do trimestre","Abril",IF('Data cruda'!$B$1="3er trimestre","Julio",IF('Data cruda'!$B$1="4to trimestre","Octubre","-"))))</f>
        <v>Enero</v>
      </c>
      <c r="C1" s="1" t="str">
        <f>+IF('Data cruda'!$B$1="1er trimestre","Febrero",IF('Data cruda'!$B$1="2do trimestre","Mayo",IF('Data cruda'!$B$1="3er trimestre","Agosto",IF('Data cruda'!$B$1="4to trimestre","Noviembre","-"))))</f>
        <v>Febrero</v>
      </c>
      <c r="D1" s="1" t="str">
        <f>+IF('Data cruda'!$B$1="1er trimestre","Marzo",IF('Data cruda'!$B$1="2do trimestre","Junio",IF('Data cruda'!$B$1="3er trimestre","Septiembre",IF('Data cruda'!$B$1="4to trimestre","Diciembre","-"))))</f>
        <v>Marzo</v>
      </c>
      <c r="E1" s="1" t="s">
        <v>1</v>
      </c>
    </row>
    <row r="2" spans="1:5" ht="18.75" thickBot="1" x14ac:dyDescent="0.3">
      <c r="A2" s="3" t="s">
        <v>1</v>
      </c>
      <c r="B2" s="19">
        <f>+SUM(B3:B5)</f>
        <v>0</v>
      </c>
      <c r="C2" s="19">
        <f t="shared" ref="C2:E2" si="0">+SUM(C3:C5)</f>
        <v>0</v>
      </c>
      <c r="D2" s="19">
        <f t="shared" si="0"/>
        <v>0</v>
      </c>
      <c r="E2" s="19">
        <f t="shared" si="0"/>
        <v>0</v>
      </c>
    </row>
    <row r="3" spans="1:5" ht="66.75" thickBot="1" x14ac:dyDescent="0.3">
      <c r="A3" s="29" t="s">
        <v>72</v>
      </c>
      <c r="B3" s="20"/>
      <c r="C3" s="20"/>
      <c r="D3" s="20"/>
      <c r="E3" s="17"/>
    </row>
    <row r="4" spans="1:5" ht="66.75" thickBot="1" x14ac:dyDescent="0.3">
      <c r="A4" s="29" t="s">
        <v>73</v>
      </c>
      <c r="B4" s="20"/>
      <c r="C4" s="20"/>
      <c r="D4" s="20"/>
      <c r="E4" s="17"/>
    </row>
    <row r="5" spans="1:5" ht="66.75" thickBot="1" x14ac:dyDescent="0.3">
      <c r="A5" s="29" t="s">
        <v>74</v>
      </c>
      <c r="B5" s="20"/>
      <c r="C5" s="20"/>
      <c r="D5" s="20"/>
      <c r="E5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E2"/>
  <sheetViews>
    <sheetView showGridLines="0" workbookViewId="0">
      <selection activeCell="E14" sqref="E14"/>
    </sheetView>
  </sheetViews>
  <sheetFormatPr baseColWidth="10" defaultRowHeight="15" x14ac:dyDescent="0.25"/>
  <cols>
    <col min="1" max="1" width="35.7109375" customWidth="1"/>
    <col min="2" max="5" width="15.7109375" customWidth="1"/>
  </cols>
  <sheetData>
    <row r="1" spans="1:5" ht="18.75" thickBot="1" x14ac:dyDescent="0.3">
      <c r="A1" s="1" t="s">
        <v>51</v>
      </c>
      <c r="B1" s="1" t="str">
        <f>+IF('Data cruda'!$B$1="1er trimestre","Enero",IF('Data cruda'!$B$1="2do trimestre","Abril",IF('Data cruda'!$B$1="3er trimestre","Julio",IF('Data cruda'!$B$1="4to trimestre","Octubre","-"))))</f>
        <v>Enero</v>
      </c>
      <c r="C1" s="1" t="str">
        <f>+IF('Data cruda'!$B$1="1er trimestre","Febrero",IF('Data cruda'!$B$1="2do trimestre","Mayo",IF('Data cruda'!$B$1="3er trimestre","Agosto",IF('Data cruda'!$B$1="4to trimestre","Noviembre","-"))))</f>
        <v>Febrero</v>
      </c>
      <c r="D1" s="1" t="str">
        <f>+IF('Data cruda'!$B$1="1er trimestre","Marzo",IF('Data cruda'!$B$1="2do trimestre","Junio",IF('Data cruda'!$B$1="3er trimestre","Septiembre",IF('Data cruda'!$B$1="4to trimestre","Diciembre","-"))))</f>
        <v>Marzo</v>
      </c>
      <c r="E1" s="1" t="s">
        <v>1</v>
      </c>
    </row>
    <row r="2" spans="1:5" ht="66.75" thickBot="1" x14ac:dyDescent="0.3">
      <c r="A2" s="29" t="s">
        <v>52</v>
      </c>
      <c r="B2" s="7" t="str">
        <f>+IFERROR(IF(VLOOKUP($A2,ProductoresTalleres[],MATCH(B$1,ProductoresTalleres[#Headers],0),0)="","",VLOOKUP($A2,ProductoresTalleres[],MATCH(B$1,ProductoresTalleres[#Headers],0),0)),"")</f>
        <v/>
      </c>
      <c r="C2" s="7" t="str">
        <f>+IFERROR(IF(VLOOKUP($A2,ProductoresTalleres[],MATCH(C$1,ProductoresTalleres[#Headers],0),0)="","",VLOOKUP($A2,ProductoresTalleres[],MATCH(C$1,ProductoresTalleres[#Headers],0),0)),"")</f>
        <v/>
      </c>
      <c r="D2" s="7" t="str">
        <f>+IFERROR(IF(VLOOKUP($A2,ProductoresTalleres[],MATCH(D$1,ProductoresTalleres[#Headers],0),0)="","",VLOOKUP($A2,ProductoresTalleres[],MATCH(D$1,ProductoresTalleres[#Headers],0),0)),"")</f>
        <v/>
      </c>
      <c r="E2" s="18">
        <f>+SUM(B2:D2)</f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I7:I14"/>
  <sheetViews>
    <sheetView workbookViewId="0">
      <selection activeCell="I14" sqref="I14"/>
    </sheetView>
  </sheetViews>
  <sheetFormatPr baseColWidth="10" defaultRowHeight="15" x14ac:dyDescent="0.25"/>
  <sheetData>
    <row r="7" spans="9:9" x14ac:dyDescent="0.25">
      <c r="I7" s="31">
        <v>1</v>
      </c>
    </row>
    <row r="8" spans="9:9" x14ac:dyDescent="0.25">
      <c r="I8" s="31">
        <v>1</v>
      </c>
    </row>
    <row r="9" spans="9:9" x14ac:dyDescent="0.25">
      <c r="I9" s="31">
        <v>0</v>
      </c>
    </row>
    <row r="10" spans="9:9" x14ac:dyDescent="0.25">
      <c r="I10" s="31">
        <v>0</v>
      </c>
    </row>
    <row r="11" spans="9:9" x14ac:dyDescent="0.25">
      <c r="I11" s="31">
        <v>0</v>
      </c>
    </row>
    <row r="12" spans="9:9" x14ac:dyDescent="0.25">
      <c r="I12" s="31">
        <v>1</v>
      </c>
    </row>
    <row r="13" spans="9:9" x14ac:dyDescent="0.25">
      <c r="I13" s="31">
        <v>1</v>
      </c>
    </row>
    <row r="14" spans="9:9" x14ac:dyDescent="0.25">
      <c r="I14" s="32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8:E23"/>
  <sheetViews>
    <sheetView showGridLines="0" tabSelected="1" workbookViewId="0">
      <selection activeCell="G7" sqref="G7"/>
    </sheetView>
  </sheetViews>
  <sheetFormatPr baseColWidth="10" defaultRowHeight="15" x14ac:dyDescent="0.25"/>
  <cols>
    <col min="1" max="1" width="25.7109375" bestFit="1" customWidth="1"/>
    <col min="2" max="5" width="15.7109375" customWidth="1"/>
  </cols>
  <sheetData>
    <row r="18" spans="1:5" ht="15.75" thickBot="1" x14ac:dyDescent="0.3"/>
    <row r="19" spans="1:5" ht="18.75" thickBot="1" x14ac:dyDescent="0.3">
      <c r="A19" s="37" t="s">
        <v>0</v>
      </c>
      <c r="B19" s="38" t="str">
        <f>+IF('Data cruda'!$B$1="1er trimestre","Enero",IF('Data cruda'!$B$1="2do trimestre","Abril",IF('Data cruda'!$B$1="3er trimestre","Julio",IF('Data cruda'!$B$1="4to trimestre","Octubre","-"))))</f>
        <v>Enero</v>
      </c>
      <c r="C19" s="38" t="str">
        <f>+IF('Data cruda'!$B$1="1er trimestre","Febrero",IF('Data cruda'!$B$1="2do trimestre","Mayo",IF('Data cruda'!$B$1="3er trimestre","Agosto",IF('Data cruda'!$B$1="4to trimestre","Noviembre","-"))))</f>
        <v>Febrero</v>
      </c>
      <c r="D19" s="38" t="str">
        <f>+IF('Data cruda'!$B$1="1er trimestre","Marzo",IF('Data cruda'!$B$1="2do trimestre","Junio",IF('Data cruda'!$B$1="3er trimestre","Septiembre",IF('Data cruda'!$B$1="4to trimestre","Diciembre","-"))))</f>
        <v>Marzo</v>
      </c>
      <c r="E19" s="39" t="s">
        <v>1</v>
      </c>
    </row>
    <row r="20" spans="1:5" ht="18.75" thickBot="1" x14ac:dyDescent="0.3">
      <c r="A20" s="40" t="s">
        <v>1</v>
      </c>
      <c r="B20" s="6">
        <f ca="1">+SUM(B21:B23)</f>
        <v>773</v>
      </c>
      <c r="C20" s="6">
        <f t="shared" ref="C20:E20" ca="1" si="0">+SUM(C21:C23)</f>
        <v>600</v>
      </c>
      <c r="D20" s="6">
        <f t="shared" ca="1" si="0"/>
        <v>421</v>
      </c>
      <c r="E20" s="41">
        <f t="shared" ca="1" si="0"/>
        <v>1794</v>
      </c>
    </row>
    <row r="21" spans="1:5" ht="18" x14ac:dyDescent="0.25">
      <c r="A21" s="42" t="s">
        <v>2</v>
      </c>
      <c r="B21" s="36">
        <f ca="1">+IFERROR(IF(COUNT(OFFSET('Data cruda'!$B$5,0,MATCH(Canales!B$19,CantidadBodegas[[#Headers],[Enero]:[Diciembre]],0),32,1))=0,"",SUM(OFFSET('Data cruda'!$B$5,0,MATCH(Canales!B$19,CantidadBodegas[[#Headers],[Enero]:[Diciembre]],0),32,1))),"")</f>
        <v>397</v>
      </c>
      <c r="C21" s="36">
        <f ca="1">+IFERROR(IF(COUNT(OFFSET('Data cruda'!$B$5,0,MATCH(Canales!C$19,CantidadBodegas[[#Headers],[Enero]:[Diciembre]],0),32,1))=0,"",SUM(OFFSET('Data cruda'!$B$5,0,MATCH(Canales!C$19,CantidadBodegas[[#Headers],[Enero]:[Diciembre]],0),32,1))),"")</f>
        <v>228</v>
      </c>
      <c r="D21" s="36">
        <f ca="1">+IFERROR(IF(COUNT(OFFSET('Data cruda'!$B$5,0,MATCH(Canales!D$19,CantidadBodegas[[#Headers],[Enero]:[Diciembre]],0),32,1))=0,"",SUM(OFFSET('Data cruda'!$B$5,0,MATCH(Canales!D$19,CantidadBodegas[[#Headers],[Enero]:[Diciembre]],0),32,1))),"")</f>
        <v>16</v>
      </c>
      <c r="E21" s="43">
        <f ca="1">+SUM(B21:D21)</f>
        <v>641</v>
      </c>
    </row>
    <row r="22" spans="1:5" ht="18" x14ac:dyDescent="0.25">
      <c r="A22" s="42" t="s">
        <v>3</v>
      </c>
      <c r="B22" s="36">
        <f ca="1">+IFERROR(IF(COUNT(OFFSET('Data cruda'!$B$75,0,MATCH(Canales!B$19,CantidadMercados[[#Headers],[Enero]:[Diciembre]],0),33,1))=0,"",SUM(OFFSET('Data cruda'!$B$75,0,MATCH(Canales!B$19,CantidadMercados[[#Headers],[Enero]:[Diciembre]],0),33,1))),"")</f>
        <v>376</v>
      </c>
      <c r="C22" s="36">
        <f ca="1">+IFERROR(IF(COUNT(OFFSET('Data cruda'!$B$75,0,MATCH(Canales!C$19,CantidadMercados[[#Headers],[Enero]:[Diciembre]],0),33,1))=0,"",SUM(OFFSET('Data cruda'!$B$75,0,MATCH(Canales!C$19,CantidadMercados[[#Headers],[Enero]:[Diciembre]],0),33,1))),"")</f>
        <v>371</v>
      </c>
      <c r="D22" s="36">
        <f ca="1">+IFERROR(IF(COUNT(OFFSET('Data cruda'!$B$75,0,MATCH(Canales!D$19,CantidadMercados[[#Headers],[Enero]:[Diciembre]],0),33,1))=0,"",SUM(OFFSET('Data cruda'!$B$75,0,MATCH(Canales!D$19,CantidadMercados[[#Headers],[Enero]:[Diciembre]],0),33,1))),"")</f>
        <v>404</v>
      </c>
      <c r="E22" s="43">
        <f ca="1">+SUM(B22:D22)</f>
        <v>1151</v>
      </c>
    </row>
    <row r="23" spans="1:5" ht="18.75" thickBot="1" x14ac:dyDescent="0.3">
      <c r="A23" s="44" t="s">
        <v>4</v>
      </c>
      <c r="B23" s="8">
        <f ca="1">+IFERROR(IF(COUNT(OFFSET('Data cruda'!$B$147,0,MATCH(Canales!B$19,CantidadFerias[[#Headers],[Enero]:[Diciembre]],0),32,1))=0,"",SUM(OFFSET('Data cruda'!$B$147,0,MATCH(Canales!B$19,CantidadFerias[[#Headers],[Enero]:[Diciembre]],0),32,1))),"")</f>
        <v>0</v>
      </c>
      <c r="C23" s="8">
        <f ca="1">+IFERROR(IF(COUNT(OFFSET('Data cruda'!$B$147,0,MATCH(Canales!C$19,CantidadFerias[[#Headers],[Enero]:[Diciembre]],0),32,1))=0,"",SUM(OFFSET('Data cruda'!$B$147,0,MATCH(Canales!C$19,CantidadFerias[[#Headers],[Enero]:[Diciembre]],0),32,1))),"")</f>
        <v>1</v>
      </c>
      <c r="D23" s="8">
        <f ca="1">+IFERROR(IF(COUNT(OFFSET('Data cruda'!$B$147,0,MATCH(Canales!D$19,CantidadFerias[[#Headers],[Enero]:[Diciembre]],0),32,1))=0,"",SUM(OFFSET('Data cruda'!$B$147,0,MATCH(Canales!D$19,CantidadFerias[[#Headers],[Enero]:[Diciembre]],0),32,1))),"")</f>
        <v>1</v>
      </c>
      <c r="E23" s="45">
        <f t="shared" ref="E23" ca="1" si="1">+SUM(B23:D23)</f>
        <v>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8:E23"/>
  <sheetViews>
    <sheetView showGridLines="0" workbookViewId="0">
      <selection activeCell="A19" sqref="A19:E23"/>
    </sheetView>
  </sheetViews>
  <sheetFormatPr baseColWidth="10" defaultRowHeight="15" x14ac:dyDescent="0.25"/>
  <cols>
    <col min="1" max="1" width="25.7109375" bestFit="1" customWidth="1"/>
    <col min="2" max="5" width="15.7109375" customWidth="1"/>
  </cols>
  <sheetData>
    <row r="18" spans="1:5" ht="15.75" thickBot="1" x14ac:dyDescent="0.3"/>
    <row r="19" spans="1:5" ht="18.75" thickBot="1" x14ac:dyDescent="0.3">
      <c r="A19" s="37" t="s">
        <v>0</v>
      </c>
      <c r="B19" s="38" t="str">
        <f>+IF('Data cruda'!$B$1="1er trimestre","Enero",IF('Data cruda'!$B$1="2do trimestre","Abril",IF('Data cruda'!$B$1="3er trimestre","Julio",IF('Data cruda'!$B$1="4to trimestre","Octubre","-"))))</f>
        <v>Enero</v>
      </c>
      <c r="C19" s="38" t="str">
        <f>+IF('Data cruda'!$B$1="1er trimestre","Febrero",IF('Data cruda'!$B$1="2do trimestre","Mayo",IF('Data cruda'!$B$1="3er trimestre","Agosto",IF('Data cruda'!$B$1="4to trimestre","Noviembre","-"))))</f>
        <v>Febrero</v>
      </c>
      <c r="D19" s="38" t="str">
        <f>+IF('Data cruda'!$B$1="1er trimestre","Marzo",IF('Data cruda'!$B$1="2do trimestre","Junio",IF('Data cruda'!$B$1="3er trimestre","Septiembre",IF('Data cruda'!$B$1="4to trimestre","Diciembre","-"))))</f>
        <v>Marzo</v>
      </c>
      <c r="E19" s="39" t="s">
        <v>1</v>
      </c>
    </row>
    <row r="20" spans="1:5" ht="18.75" thickBot="1" x14ac:dyDescent="0.3">
      <c r="A20" s="40" t="s">
        <v>1</v>
      </c>
      <c r="B20" s="6">
        <f ca="1">+SUM(B21:B23)</f>
        <v>665350</v>
      </c>
      <c r="C20" s="6">
        <f t="shared" ref="C20:E20" ca="1" si="0">+SUM(C21:C23)</f>
        <v>879200</v>
      </c>
      <c r="D20" s="6">
        <f t="shared" ca="1" si="0"/>
        <v>746200</v>
      </c>
      <c r="E20" s="41">
        <f t="shared" ca="1" si="0"/>
        <v>2290750</v>
      </c>
    </row>
    <row r="21" spans="1:5" ht="18" x14ac:dyDescent="0.25">
      <c r="A21" s="42" t="s">
        <v>2</v>
      </c>
      <c r="B21" s="36">
        <f ca="1">+IFERROR(IF(COUNT(OFFSET('Data cruda'!$B$40,0,MATCH(B$19,CiudadanosBodegas[[#Headers],[Enero]:[Diciembre]],0),32,1))=0,"",SUM(OFFSET('Data cruda'!$B$40,0,MATCH(B$19,CiudadanosBodegas[[#Headers],[Enero]:[Diciembre]],0),32,1))),"")</f>
        <v>138950</v>
      </c>
      <c r="C21" s="36">
        <f ca="1">+IFERROR(IF(COUNT(OFFSET('Data cruda'!$B$40,0,MATCH(C$19,CiudadanosBodegas[[#Headers],[Enero]:[Diciembre]],0),32,1))=0,"",SUM(OFFSET('Data cruda'!$B$40,0,MATCH(C$19,CiudadanosBodegas[[#Headers],[Enero]:[Diciembre]],0),32,1))),"")</f>
        <v>79800</v>
      </c>
      <c r="D21" s="36">
        <f ca="1">+IFERROR(IF(COUNT(OFFSET('Data cruda'!$B$40,0,MATCH(D$19,CiudadanosBodegas[[#Headers],[Enero]:[Diciembre]],0),32,1))=0,"",SUM(OFFSET('Data cruda'!$B$40,0,MATCH(D$19,CiudadanosBodegas[[#Headers],[Enero]:[Diciembre]],0),32,1))),"")</f>
        <v>5600</v>
      </c>
      <c r="E21" s="43">
        <f ca="1">+SUM(B21:D21)</f>
        <v>224350</v>
      </c>
    </row>
    <row r="22" spans="1:5" ht="18" x14ac:dyDescent="0.25">
      <c r="A22" s="42" t="s">
        <v>3</v>
      </c>
      <c r="B22" s="36">
        <f ca="1">+IFERROR(IF(COUNT(OFFSET('Data cruda'!$B$111,0,MATCH(B$19,CiudadanosMercados[[#Headers],[Enero]:[Diciembre]],0),33,1))=0,"",SUM(OFFSET('Data cruda'!$B$111,0,MATCH(B$19,CiudadanosMercados[[#Headers],[Enero]:[Diciembre]],0),33,1))),"")</f>
        <v>526400</v>
      </c>
      <c r="C22" s="36">
        <f ca="1">+IFERROR(IF(COUNT(OFFSET('Data cruda'!$B$111,0,MATCH(C$19,CiudadanosMercados[[#Headers],[Enero]:[Diciembre]],0),33,1))=0,"",SUM(OFFSET('Data cruda'!$B$111,0,MATCH(C$19,CiudadanosMercados[[#Headers],[Enero]:[Diciembre]],0),33,1))),"")</f>
        <v>519400</v>
      </c>
      <c r="D22" s="36">
        <f ca="1">+IFERROR(IF(COUNT(OFFSET('Data cruda'!$B$111,0,MATCH(D$19,CiudadanosMercados[[#Headers],[Enero]:[Diciembre]],0),33,1))=0,"",SUM(OFFSET('Data cruda'!$B$111,0,MATCH(D$19,CiudadanosMercados[[#Headers],[Enero]:[Diciembre]],0),33,1))),"")</f>
        <v>565600</v>
      </c>
      <c r="E22" s="43">
        <f t="shared" ref="E22:E23" ca="1" si="1">+SUM(B22:D22)</f>
        <v>1611400</v>
      </c>
    </row>
    <row r="23" spans="1:5" ht="18.75" thickBot="1" x14ac:dyDescent="0.3">
      <c r="A23" s="44" t="s">
        <v>4</v>
      </c>
      <c r="B23" s="8">
        <f ca="1">+IFERROR(IF(COUNT(OFFSET('Data cruda'!$B$182,0,MATCH(B$19,CiudadanosFerias[[#Headers],[Enero]:[Diciembre]],0),32,1))=0,"",SUM(OFFSET('Data cruda'!$B$182,0,MATCH(B$19,CiudadanosFerias[[#Headers],[Enero]:[Diciembre]],0),32,1))),"")</f>
        <v>0</v>
      </c>
      <c r="C23" s="8">
        <f ca="1">+IFERROR(IF(COUNT(OFFSET('Data cruda'!$B$182,0,MATCH(C$19,CiudadanosFerias[[#Headers],[Enero]:[Diciembre]],0),32,1))=0,"",SUM(OFFSET('Data cruda'!$B$182,0,MATCH(C$19,CiudadanosFerias[[#Headers],[Enero]:[Diciembre]],0),32,1))),"")</f>
        <v>280000</v>
      </c>
      <c r="D23" s="8">
        <f ca="1">+IFERROR(IF(COUNT(OFFSET('Data cruda'!$B$182,0,MATCH(D$19,CiudadanosFerias[[#Headers],[Enero]:[Diciembre]],0),32,1))=0,"",SUM(OFFSET('Data cruda'!$B$182,0,MATCH(D$19,CiudadanosFerias[[#Headers],[Enero]:[Diciembre]],0),32,1))),"")</f>
        <v>175000</v>
      </c>
      <c r="E23" s="45">
        <f t="shared" ca="1" si="1"/>
        <v>455000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34"/>
  <sheetViews>
    <sheetView showGridLines="0" workbookViewId="0">
      <selection activeCell="J30" sqref="J30"/>
    </sheetView>
  </sheetViews>
  <sheetFormatPr baseColWidth="10" defaultRowHeight="15" x14ac:dyDescent="0.25"/>
  <cols>
    <col min="1" max="1" width="24" bestFit="1" customWidth="1"/>
    <col min="2" max="2" width="21.5703125" bestFit="1" customWidth="1"/>
    <col min="3" max="3" width="12.42578125" customWidth="1"/>
    <col min="4" max="4" width="12" customWidth="1"/>
    <col min="5" max="5" width="12.42578125" customWidth="1"/>
    <col min="6" max="6" width="9.140625" customWidth="1"/>
  </cols>
  <sheetData>
    <row r="1" spans="1:6" ht="18.75" thickBot="1" x14ac:dyDescent="0.3">
      <c r="A1" s="46" t="s">
        <v>8</v>
      </c>
      <c r="B1" s="47" t="s">
        <v>9</v>
      </c>
      <c r="C1" s="38" t="str">
        <f>+IF('Data cruda'!$B$1="1er trimestre","Enero",IF('Data cruda'!$B$1="2do trimestre","Abril",IF('Data cruda'!$B$1="3er trimestre","Julio",IF('Data cruda'!$B$1="4to trimestre","Octubre","-"))))</f>
        <v>Enero</v>
      </c>
      <c r="D1" s="38" t="str">
        <f>+IF('Data cruda'!$B$1="1er trimestre","Febrero",IF('Data cruda'!$B$1="2do trimestre","Mayo",IF('Data cruda'!$B$1="3er trimestre","Agosto",IF('Data cruda'!$B$1="4to trimestre","Noviembre","-"))))</f>
        <v>Febrero</v>
      </c>
      <c r="E1" s="38" t="str">
        <f>+IF('Data cruda'!$B$1="1er trimestre","Marzo",IF('Data cruda'!$B$1="2do trimestre","Junio",IF('Data cruda'!$B$1="3er trimestre","Septiembre",IF('Data cruda'!$B$1="4to trimestre","Diciembre","-"))))</f>
        <v>Marzo</v>
      </c>
      <c r="F1" s="48" t="s">
        <v>1</v>
      </c>
    </row>
    <row r="2" spans="1:6" ht="18" thickBot="1" x14ac:dyDescent="0.3">
      <c r="A2" s="58" t="s">
        <v>10</v>
      </c>
      <c r="B2" s="59"/>
      <c r="C2" s="11">
        <f>+SUM(C3:C34)</f>
        <v>397</v>
      </c>
      <c r="D2" s="11">
        <f t="shared" ref="D2:F2" si="0">+SUM(D3:D34)</f>
        <v>228</v>
      </c>
      <c r="E2" s="11">
        <f t="shared" si="0"/>
        <v>16</v>
      </c>
      <c r="F2" s="49">
        <f t="shared" si="0"/>
        <v>641</v>
      </c>
    </row>
    <row r="3" spans="1:6" ht="17.25" x14ac:dyDescent="0.25">
      <c r="A3" s="50" t="s">
        <v>11</v>
      </c>
      <c r="B3" s="12" t="s">
        <v>12</v>
      </c>
      <c r="C3" s="13">
        <f>+IFERROR(IF(VLOOKUP($A3,CantidadBodegas[],MATCH(C$1,CantidadBodegas[#Headers],0),0)="","",VLOOKUP($A3,CantidadBodegas[],MATCH(C$1,CantidadBodegas[#Headers],0),0)),"")</f>
        <v>60</v>
      </c>
      <c r="D3" s="13">
        <f>+IFERROR(IF(VLOOKUP($A3,CantidadBodegas[],MATCH(D$1,CantidadBodegas[#Headers],0),0)="","",VLOOKUP($A3,CantidadBodegas[],MATCH(D$1,CantidadBodegas[#Headers],0),0)),"")</f>
        <v>47</v>
      </c>
      <c r="E3" s="13">
        <f>+IFERROR(IF(VLOOKUP($A3,CantidadBodegas[],MATCH(E$1,CantidadBodegas[#Headers],0),0)="","",VLOOKUP($A3,CantidadBodegas[],MATCH(E$1,CantidadBodegas[#Headers],0),0)),"")</f>
        <v>1</v>
      </c>
      <c r="F3" s="51">
        <f>+SUM(C3:E3)</f>
        <v>108</v>
      </c>
    </row>
    <row r="4" spans="1:6" ht="17.25" x14ac:dyDescent="0.25">
      <c r="A4" s="50" t="s">
        <v>13</v>
      </c>
      <c r="B4" s="12" t="s">
        <v>12</v>
      </c>
      <c r="C4" s="13">
        <f>+IFERROR(IF(VLOOKUP($A4,CantidadBodegas[],MATCH(C$1,CantidadBodegas[#Headers],0),0)="","",VLOOKUP($A4,CantidadBodegas[],MATCH(C$1,CantidadBodegas[#Headers],0),0)),"")</f>
        <v>87</v>
      </c>
      <c r="D4" s="13">
        <f>+IFERROR(IF(VLOOKUP($A4,CantidadBodegas[],MATCH(D$1,CantidadBodegas[#Headers],0),0)="","",VLOOKUP($A4,CantidadBodegas[],MATCH(D$1,CantidadBodegas[#Headers],0),0)),"")</f>
        <v>67</v>
      </c>
      <c r="E4" s="13">
        <f>+IFERROR(IF(VLOOKUP($A4,CantidadBodegas[],MATCH(E$1,CantidadBodegas[#Headers],0),0)="","",VLOOKUP($A4,CantidadBodegas[],MATCH(E$1,CantidadBodegas[#Headers],0),0)),"")</f>
        <v>2</v>
      </c>
      <c r="F4" s="51">
        <f t="shared" ref="F4:F34" si="1">+SUM(C4:E4)</f>
        <v>156</v>
      </c>
    </row>
    <row r="5" spans="1:6" ht="17.25" x14ac:dyDescent="0.25">
      <c r="A5" s="50" t="s">
        <v>14</v>
      </c>
      <c r="B5" s="12" t="s">
        <v>15</v>
      </c>
      <c r="C5" s="13">
        <f>+IFERROR(IF(VLOOKUP($A5,CantidadBodegas[],MATCH(C$1,CantidadBodegas[#Headers],0),0)="","",VLOOKUP($A5,CantidadBodegas[],MATCH(C$1,CantidadBodegas[#Headers],0),0)),"")</f>
        <v>4</v>
      </c>
      <c r="D5" s="13">
        <f>+IFERROR(IF(VLOOKUP($A5,CantidadBodegas[],MATCH(D$1,CantidadBodegas[#Headers],0),0)="","",VLOOKUP($A5,CantidadBodegas[],MATCH(D$1,CantidadBodegas[#Headers],0),0)),"")</f>
        <v>3</v>
      </c>
      <c r="E5" s="13">
        <f>+IFERROR(IF(VLOOKUP($A5,CantidadBodegas[],MATCH(E$1,CantidadBodegas[#Headers],0),0)="","",VLOOKUP($A5,CantidadBodegas[],MATCH(E$1,CantidadBodegas[#Headers],0),0)),"")</f>
        <v>0</v>
      </c>
      <c r="F5" s="51">
        <f t="shared" si="1"/>
        <v>7</v>
      </c>
    </row>
    <row r="6" spans="1:6" ht="17.25" x14ac:dyDescent="0.25">
      <c r="A6" s="50" t="s">
        <v>16</v>
      </c>
      <c r="B6" s="12" t="s">
        <v>15</v>
      </c>
      <c r="C6" s="13">
        <f>+IFERROR(IF(VLOOKUP($A6,CantidadBodegas[],MATCH(C$1,CantidadBodegas[#Headers],0),0)="","",VLOOKUP($A6,CantidadBodegas[],MATCH(C$1,CantidadBodegas[#Headers],0),0)),"")</f>
        <v>4</v>
      </c>
      <c r="D6" s="13">
        <f>+IFERROR(IF(VLOOKUP($A6,CantidadBodegas[],MATCH(D$1,CantidadBodegas[#Headers],0),0)="","",VLOOKUP($A6,CantidadBodegas[],MATCH(D$1,CantidadBodegas[#Headers],0),0)),"")</f>
        <v>2</v>
      </c>
      <c r="E6" s="13">
        <f>+IFERROR(IF(VLOOKUP($A6,CantidadBodegas[],MATCH(E$1,CantidadBodegas[#Headers],0),0)="","",VLOOKUP($A6,CantidadBodegas[],MATCH(E$1,CantidadBodegas[#Headers],0),0)),"")</f>
        <v>0</v>
      </c>
      <c r="F6" s="51">
        <f t="shared" si="1"/>
        <v>6</v>
      </c>
    </row>
    <row r="7" spans="1:6" ht="17.25" x14ac:dyDescent="0.25">
      <c r="A7" s="50" t="s">
        <v>17</v>
      </c>
      <c r="B7" s="12" t="s">
        <v>15</v>
      </c>
      <c r="C7" s="13">
        <f>+IFERROR(IF(VLOOKUP($A7,CantidadBodegas[],MATCH(C$1,CantidadBodegas[#Headers],0),0)="","",VLOOKUP($A7,CantidadBodegas[],MATCH(C$1,CantidadBodegas[#Headers],0),0)),"")</f>
        <v>8</v>
      </c>
      <c r="D7" s="13">
        <f>+IFERROR(IF(VLOOKUP($A7,CantidadBodegas[],MATCH(D$1,CantidadBodegas[#Headers],0),0)="","",VLOOKUP($A7,CantidadBodegas[],MATCH(D$1,CantidadBodegas[#Headers],0),0)),"")</f>
        <v>9</v>
      </c>
      <c r="E7" s="13">
        <f>+IFERROR(IF(VLOOKUP($A7,CantidadBodegas[],MATCH(E$1,CantidadBodegas[#Headers],0),0)="","",VLOOKUP($A7,CantidadBodegas[],MATCH(E$1,CantidadBodegas[#Headers],0),0)),"")</f>
        <v>6</v>
      </c>
      <c r="F7" s="51">
        <f t="shared" si="1"/>
        <v>23</v>
      </c>
    </row>
    <row r="8" spans="1:6" ht="17.25" x14ac:dyDescent="0.25">
      <c r="A8" s="50" t="s">
        <v>18</v>
      </c>
      <c r="B8" s="12" t="s">
        <v>15</v>
      </c>
      <c r="C8" s="13">
        <f>+IFERROR(IF(VLOOKUP($A8,CantidadBodegas[],MATCH(C$1,CantidadBodegas[#Headers],0),0)="","",VLOOKUP($A8,CantidadBodegas[],MATCH(C$1,CantidadBodegas[#Headers],0),0)),"")</f>
        <v>20</v>
      </c>
      <c r="D8" s="13">
        <f>+IFERROR(IF(VLOOKUP($A8,CantidadBodegas[],MATCH(D$1,CantidadBodegas[#Headers],0),0)="","",VLOOKUP($A8,CantidadBodegas[],MATCH(D$1,CantidadBodegas[#Headers],0),0)),"")</f>
        <v>7</v>
      </c>
      <c r="E8" s="13">
        <f>+IFERROR(IF(VLOOKUP($A8,CantidadBodegas[],MATCH(E$1,CantidadBodegas[#Headers],0),0)="","",VLOOKUP($A8,CantidadBodegas[],MATCH(E$1,CantidadBodegas[#Headers],0),0)),"")</f>
        <v>0</v>
      </c>
      <c r="F8" s="51">
        <f t="shared" si="1"/>
        <v>27</v>
      </c>
    </row>
    <row r="9" spans="1:6" ht="17.25" x14ac:dyDescent="0.25">
      <c r="A9" s="50" t="s">
        <v>19</v>
      </c>
      <c r="B9" s="12" t="s">
        <v>15</v>
      </c>
      <c r="C9" s="13">
        <f>+IFERROR(IF(VLOOKUP($A9,CantidadBodegas[],MATCH(C$1,CantidadBodegas[#Headers],0),0)="","",VLOOKUP($A9,CantidadBodegas[],MATCH(C$1,CantidadBodegas[#Headers],0),0)),"")</f>
        <v>14</v>
      </c>
      <c r="D9" s="13">
        <f>+IFERROR(IF(VLOOKUP($A9,CantidadBodegas[],MATCH(D$1,CantidadBodegas[#Headers],0),0)="","",VLOOKUP($A9,CantidadBodegas[],MATCH(D$1,CantidadBodegas[#Headers],0),0)),"")</f>
        <v>0</v>
      </c>
      <c r="E9" s="13">
        <f>+IFERROR(IF(VLOOKUP($A9,CantidadBodegas[],MATCH(E$1,CantidadBodegas[#Headers],0),0)="","",VLOOKUP($A9,CantidadBodegas[],MATCH(E$1,CantidadBodegas[#Headers],0),0)),"")</f>
        <v>0</v>
      </c>
      <c r="F9" s="51">
        <f t="shared" si="1"/>
        <v>14</v>
      </c>
    </row>
    <row r="10" spans="1:6" ht="17.25" x14ac:dyDescent="0.25">
      <c r="A10" s="50" t="s">
        <v>20</v>
      </c>
      <c r="B10" s="12" t="s">
        <v>15</v>
      </c>
      <c r="C10" s="13">
        <f>+IFERROR(IF(VLOOKUP($A10,CantidadBodegas[],MATCH(C$1,CantidadBodegas[#Headers],0),0)="","",VLOOKUP($A10,CantidadBodegas[],MATCH(C$1,CantidadBodegas[#Headers],0),0)),"")</f>
        <v>15</v>
      </c>
      <c r="D10" s="13">
        <f>+IFERROR(IF(VLOOKUP($A10,CantidadBodegas[],MATCH(D$1,CantidadBodegas[#Headers],0),0)="","",VLOOKUP($A10,CantidadBodegas[],MATCH(D$1,CantidadBodegas[#Headers],0),0)),"")</f>
        <v>1</v>
      </c>
      <c r="E10" s="13">
        <f>+IFERROR(IF(VLOOKUP($A10,CantidadBodegas[],MATCH(E$1,CantidadBodegas[#Headers],0),0)="","",VLOOKUP($A10,CantidadBodegas[],MATCH(E$1,CantidadBodegas[#Headers],0),0)),"")</f>
        <v>4</v>
      </c>
      <c r="F10" s="51">
        <f t="shared" si="1"/>
        <v>20</v>
      </c>
    </row>
    <row r="11" spans="1:6" ht="17.25" x14ac:dyDescent="0.25">
      <c r="A11" s="50" t="s">
        <v>21</v>
      </c>
      <c r="B11" s="12" t="s">
        <v>15</v>
      </c>
      <c r="C11" s="13">
        <f>+IFERROR(IF(VLOOKUP($A11,CantidadBodegas[],MATCH(C$1,CantidadBodegas[#Headers],0),0)="","",VLOOKUP($A11,CantidadBodegas[],MATCH(C$1,CantidadBodegas[#Headers],0),0)),"")</f>
        <v>1</v>
      </c>
      <c r="D11" s="13">
        <f>+IFERROR(IF(VLOOKUP($A11,CantidadBodegas[],MATCH(D$1,CantidadBodegas[#Headers],0),0)="","",VLOOKUP($A11,CantidadBodegas[],MATCH(D$1,CantidadBodegas[#Headers],0),0)),"")</f>
        <v>0</v>
      </c>
      <c r="E11" s="13">
        <f>+IFERROR(IF(VLOOKUP($A11,CantidadBodegas[],MATCH(E$1,CantidadBodegas[#Headers],0),0)="","",VLOOKUP($A11,CantidadBodegas[],MATCH(E$1,CantidadBodegas[#Headers],0),0)),"")</f>
        <v>0</v>
      </c>
      <c r="F11" s="51">
        <f t="shared" si="1"/>
        <v>1</v>
      </c>
    </row>
    <row r="12" spans="1:6" ht="17.25" x14ac:dyDescent="0.25">
      <c r="A12" s="50" t="s">
        <v>22</v>
      </c>
      <c r="B12" s="12" t="s">
        <v>15</v>
      </c>
      <c r="C12" s="13">
        <f>+IFERROR(IF(VLOOKUP($A12,CantidadBodegas[],MATCH(C$1,CantidadBodegas[#Headers],0),0)="","",VLOOKUP($A12,CantidadBodegas[],MATCH(C$1,CantidadBodegas[#Headers],0),0)),"")</f>
        <v>0</v>
      </c>
      <c r="D12" s="13">
        <f>+IFERROR(IF(VLOOKUP($A12,CantidadBodegas[],MATCH(D$1,CantidadBodegas[#Headers],0),0)="","",VLOOKUP($A12,CantidadBodegas[],MATCH(D$1,CantidadBodegas[#Headers],0),0)),"")</f>
        <v>7</v>
      </c>
      <c r="E12" s="13">
        <f>+IFERROR(IF(VLOOKUP($A12,CantidadBodegas[],MATCH(E$1,CantidadBodegas[#Headers],0),0)="","",VLOOKUP($A12,CantidadBodegas[],MATCH(E$1,CantidadBodegas[#Headers],0),0)),"")</f>
        <v>0</v>
      </c>
      <c r="F12" s="51">
        <f t="shared" si="1"/>
        <v>7</v>
      </c>
    </row>
    <row r="13" spans="1:6" ht="17.25" x14ac:dyDescent="0.25">
      <c r="A13" s="50" t="s">
        <v>23</v>
      </c>
      <c r="B13" s="12" t="s">
        <v>15</v>
      </c>
      <c r="C13" s="13">
        <f>+IFERROR(IF(VLOOKUP($A13,CantidadBodegas[],MATCH(C$1,CantidadBodegas[#Headers],0),0)="","",VLOOKUP($A13,CantidadBodegas[],MATCH(C$1,CantidadBodegas[#Headers],0),0)),"")</f>
        <v>13</v>
      </c>
      <c r="D13" s="13">
        <f>+IFERROR(IF(VLOOKUP($A13,CantidadBodegas[],MATCH(D$1,CantidadBodegas[#Headers],0),0)="","",VLOOKUP($A13,CantidadBodegas[],MATCH(D$1,CantidadBodegas[#Headers],0),0)),"")</f>
        <v>0</v>
      </c>
      <c r="E13" s="13">
        <f>+IFERROR(IF(VLOOKUP($A13,CantidadBodegas[],MATCH(E$1,CantidadBodegas[#Headers],0),0)="","",VLOOKUP($A13,CantidadBodegas[],MATCH(E$1,CantidadBodegas[#Headers],0),0)),"")</f>
        <v>0</v>
      </c>
      <c r="F13" s="51">
        <f t="shared" si="1"/>
        <v>13</v>
      </c>
    </row>
    <row r="14" spans="1:6" ht="17.25" x14ac:dyDescent="0.25">
      <c r="A14" s="50" t="s">
        <v>24</v>
      </c>
      <c r="B14" s="12" t="s">
        <v>15</v>
      </c>
      <c r="C14" s="13">
        <f>+IFERROR(IF(VLOOKUP($A14,CantidadBodegas[],MATCH(C$1,CantidadBodegas[#Headers],0),0)="","",VLOOKUP($A14,CantidadBodegas[],MATCH(C$1,CantidadBodegas[#Headers],0),0)),"")</f>
        <v>19</v>
      </c>
      <c r="D14" s="13">
        <f>+IFERROR(IF(VLOOKUP($A14,CantidadBodegas[],MATCH(D$1,CantidadBodegas[#Headers],0),0)="","",VLOOKUP($A14,CantidadBodegas[],MATCH(D$1,CantidadBodegas[#Headers],0),0)),"")</f>
        <v>4</v>
      </c>
      <c r="E14" s="13">
        <f>+IFERROR(IF(VLOOKUP($A14,CantidadBodegas[],MATCH(E$1,CantidadBodegas[#Headers],0),0)="","",VLOOKUP($A14,CantidadBodegas[],MATCH(E$1,CantidadBodegas[#Headers],0),0)),"")</f>
        <v>0</v>
      </c>
      <c r="F14" s="51">
        <f t="shared" si="1"/>
        <v>23</v>
      </c>
    </row>
    <row r="15" spans="1:6" ht="17.25" x14ac:dyDescent="0.25">
      <c r="A15" s="50" t="s">
        <v>25</v>
      </c>
      <c r="B15" s="12" t="s">
        <v>15</v>
      </c>
      <c r="C15" s="13">
        <f>+IFERROR(IF(VLOOKUP($A15,CantidadBodegas[],MATCH(C$1,CantidadBodegas[#Headers],0),0)="","",VLOOKUP($A15,CantidadBodegas[],MATCH(C$1,CantidadBodegas[#Headers],0),0)),"")</f>
        <v>0</v>
      </c>
      <c r="D15" s="13">
        <f>+IFERROR(IF(VLOOKUP($A15,CantidadBodegas[],MATCH(D$1,CantidadBodegas[#Headers],0),0)="","",VLOOKUP($A15,CantidadBodegas[],MATCH(D$1,CantidadBodegas[#Headers],0),0)),"")</f>
        <v>5</v>
      </c>
      <c r="E15" s="13">
        <f>+IFERROR(IF(VLOOKUP($A15,CantidadBodegas[],MATCH(E$1,CantidadBodegas[#Headers],0),0)="","",VLOOKUP($A15,CantidadBodegas[],MATCH(E$1,CantidadBodegas[#Headers],0),0)),"")</f>
        <v>0</v>
      </c>
      <c r="F15" s="51">
        <f t="shared" si="1"/>
        <v>5</v>
      </c>
    </row>
    <row r="16" spans="1:6" ht="17.25" x14ac:dyDescent="0.25">
      <c r="A16" s="50" t="s">
        <v>26</v>
      </c>
      <c r="B16" s="12" t="s">
        <v>15</v>
      </c>
      <c r="C16" s="13">
        <f>+IFERROR(IF(VLOOKUP($A16,CantidadBodegas[],MATCH(C$1,CantidadBodegas[#Headers],0),0)="","",VLOOKUP($A16,CantidadBodegas[],MATCH(C$1,CantidadBodegas[#Headers],0),0)),"")</f>
        <v>1</v>
      </c>
      <c r="D16" s="13">
        <f>+IFERROR(IF(VLOOKUP($A16,CantidadBodegas[],MATCH(D$1,CantidadBodegas[#Headers],0),0)="","",VLOOKUP($A16,CantidadBodegas[],MATCH(D$1,CantidadBodegas[#Headers],0),0)),"")</f>
        <v>6</v>
      </c>
      <c r="E16" s="13">
        <f>+IFERROR(IF(VLOOKUP($A16,CantidadBodegas[],MATCH(E$1,CantidadBodegas[#Headers],0),0)="","",VLOOKUP($A16,CantidadBodegas[],MATCH(E$1,CantidadBodegas[#Headers],0),0)),"")</f>
        <v>0</v>
      </c>
      <c r="F16" s="51">
        <f t="shared" si="1"/>
        <v>7</v>
      </c>
    </row>
    <row r="17" spans="1:6" ht="17.25" x14ac:dyDescent="0.25">
      <c r="A17" s="50" t="s">
        <v>27</v>
      </c>
      <c r="B17" s="12" t="s">
        <v>15</v>
      </c>
      <c r="C17" s="13">
        <f>+IFERROR(IF(VLOOKUP($A17,CantidadBodegas[],MATCH(C$1,CantidadBodegas[#Headers],0),0)="","",VLOOKUP($A17,CantidadBodegas[],MATCH(C$1,CantidadBodegas[#Headers],0),0)),"")</f>
        <v>5</v>
      </c>
      <c r="D17" s="13">
        <f>+IFERROR(IF(VLOOKUP($A17,CantidadBodegas[],MATCH(D$1,CantidadBodegas[#Headers],0),0)="","",VLOOKUP($A17,CantidadBodegas[],MATCH(D$1,CantidadBodegas[#Headers],0),0)),"")</f>
        <v>0</v>
      </c>
      <c r="E17" s="13">
        <f>+IFERROR(IF(VLOOKUP($A17,CantidadBodegas[],MATCH(E$1,CantidadBodegas[#Headers],0),0)="","",VLOOKUP($A17,CantidadBodegas[],MATCH(E$1,CantidadBodegas[#Headers],0),0)),"")</f>
        <v>0</v>
      </c>
      <c r="F17" s="51">
        <f t="shared" si="1"/>
        <v>5</v>
      </c>
    </row>
    <row r="18" spans="1:6" ht="17.25" x14ac:dyDescent="0.25">
      <c r="A18" s="50" t="s">
        <v>28</v>
      </c>
      <c r="B18" s="12" t="s">
        <v>15</v>
      </c>
      <c r="C18" s="13">
        <f>+IFERROR(IF(VLOOKUP($A18,CantidadBodegas[],MATCH(C$1,CantidadBodegas[#Headers],0),0)="","",VLOOKUP($A18,CantidadBodegas[],MATCH(C$1,CantidadBodegas[#Headers],0),0)),"")</f>
        <v>12</v>
      </c>
      <c r="D18" s="13">
        <f>+IFERROR(IF(VLOOKUP($A18,CantidadBodegas[],MATCH(D$1,CantidadBodegas[#Headers],0),0)="","",VLOOKUP($A18,CantidadBodegas[],MATCH(D$1,CantidadBodegas[#Headers],0),0)),"")</f>
        <v>1</v>
      </c>
      <c r="E18" s="13">
        <f>+IFERROR(IF(VLOOKUP($A18,CantidadBodegas[],MATCH(E$1,CantidadBodegas[#Headers],0),0)="","",VLOOKUP($A18,CantidadBodegas[],MATCH(E$1,CantidadBodegas[#Headers],0),0)),"")</f>
        <v>0</v>
      </c>
      <c r="F18" s="51">
        <f t="shared" si="1"/>
        <v>13</v>
      </c>
    </row>
    <row r="19" spans="1:6" ht="17.25" x14ac:dyDescent="0.25">
      <c r="A19" s="50" t="s">
        <v>29</v>
      </c>
      <c r="B19" s="12" t="s">
        <v>30</v>
      </c>
      <c r="C19" s="13">
        <f>+IFERROR(IF(VLOOKUP($A19,CantidadBodegas[],MATCH(C$1,CantidadBodegas[#Headers],0),0)="","",VLOOKUP($A19,CantidadBodegas[],MATCH(C$1,CantidadBodegas[#Headers],0),0)),"")</f>
        <v>10</v>
      </c>
      <c r="D19" s="13">
        <f>+IFERROR(IF(VLOOKUP($A19,CantidadBodegas[],MATCH(D$1,CantidadBodegas[#Headers],0),0)="","",VLOOKUP($A19,CantidadBodegas[],MATCH(D$1,CantidadBodegas[#Headers],0),0)),"")</f>
        <v>5</v>
      </c>
      <c r="E19" s="13">
        <f>+IFERROR(IF(VLOOKUP($A19,CantidadBodegas[],MATCH(E$1,CantidadBodegas[#Headers],0),0)="","",VLOOKUP($A19,CantidadBodegas[],MATCH(E$1,CantidadBodegas[#Headers],0),0)),"")</f>
        <v>1</v>
      </c>
      <c r="F19" s="51">
        <f t="shared" si="1"/>
        <v>16</v>
      </c>
    </row>
    <row r="20" spans="1:6" ht="17.25" x14ac:dyDescent="0.25">
      <c r="A20" s="50" t="s">
        <v>31</v>
      </c>
      <c r="B20" s="12" t="s">
        <v>30</v>
      </c>
      <c r="C20" s="13">
        <f>+IFERROR(IF(VLOOKUP($A20,CantidadBodegas[],MATCH(C$1,CantidadBodegas[#Headers],0),0)="","",VLOOKUP($A20,CantidadBodegas[],MATCH(C$1,CantidadBodegas[#Headers],0),0)),"")</f>
        <v>14</v>
      </c>
      <c r="D20" s="13">
        <f>+IFERROR(IF(VLOOKUP($A20,CantidadBodegas[],MATCH(D$1,CantidadBodegas[#Headers],0),0)="","",VLOOKUP($A20,CantidadBodegas[],MATCH(D$1,CantidadBodegas[#Headers],0),0)),"")</f>
        <v>6</v>
      </c>
      <c r="E20" s="13">
        <f>+IFERROR(IF(VLOOKUP($A20,CantidadBodegas[],MATCH(E$1,CantidadBodegas[#Headers],0),0)="","",VLOOKUP($A20,CantidadBodegas[],MATCH(E$1,CantidadBodegas[#Headers],0),0)),"")</f>
        <v>1</v>
      </c>
      <c r="F20" s="51">
        <f t="shared" si="1"/>
        <v>21</v>
      </c>
    </row>
    <row r="21" spans="1:6" ht="17.25" x14ac:dyDescent="0.25">
      <c r="A21" s="50" t="s">
        <v>32</v>
      </c>
      <c r="B21" s="12" t="s">
        <v>30</v>
      </c>
      <c r="C21" s="13">
        <f>+IFERROR(IF(VLOOKUP($A21,CantidadBodegas[],MATCH(C$1,CantidadBodegas[#Headers],0),0)="","",VLOOKUP($A21,CantidadBodegas[],MATCH(C$1,CantidadBodegas[#Headers],0),0)),"")</f>
        <v>14</v>
      </c>
      <c r="D21" s="13">
        <f>+IFERROR(IF(VLOOKUP($A21,CantidadBodegas[],MATCH(D$1,CantidadBodegas[#Headers],0),0)="","",VLOOKUP($A21,CantidadBodegas[],MATCH(D$1,CantidadBodegas[#Headers],0),0)),"")</f>
        <v>3</v>
      </c>
      <c r="E21" s="13">
        <f>+IFERROR(IF(VLOOKUP($A21,CantidadBodegas[],MATCH(E$1,CantidadBodegas[#Headers],0),0)="","",VLOOKUP($A21,CantidadBodegas[],MATCH(E$1,CantidadBodegas[#Headers],0),0)),"")</f>
        <v>0</v>
      </c>
      <c r="F21" s="51">
        <f t="shared" si="1"/>
        <v>17</v>
      </c>
    </row>
    <row r="22" spans="1:6" ht="17.25" x14ac:dyDescent="0.25">
      <c r="A22" s="50" t="s">
        <v>33</v>
      </c>
      <c r="B22" s="12" t="s">
        <v>30</v>
      </c>
      <c r="C22" s="13">
        <f>+IFERROR(IF(VLOOKUP($A22,CantidadBodegas[],MATCH(C$1,CantidadBodegas[#Headers],0),0)="","",VLOOKUP($A22,CantidadBodegas[],MATCH(C$1,CantidadBodegas[#Headers],0),0)),"")</f>
        <v>7</v>
      </c>
      <c r="D22" s="13">
        <f>+IFERROR(IF(VLOOKUP($A22,CantidadBodegas[],MATCH(D$1,CantidadBodegas[#Headers],0),0)="","",VLOOKUP($A22,CantidadBodegas[],MATCH(D$1,CantidadBodegas[#Headers],0),0)),"")</f>
        <v>0</v>
      </c>
      <c r="E22" s="13">
        <f>+IFERROR(IF(VLOOKUP($A22,CantidadBodegas[],MATCH(E$1,CantidadBodegas[#Headers],0),0)="","",VLOOKUP($A22,CantidadBodegas[],MATCH(E$1,CantidadBodegas[#Headers],0),0)),"")</f>
        <v>0</v>
      </c>
      <c r="F22" s="51">
        <f t="shared" si="1"/>
        <v>7</v>
      </c>
    </row>
    <row r="23" spans="1:6" ht="17.25" x14ac:dyDescent="0.25">
      <c r="A23" s="50" t="s">
        <v>34</v>
      </c>
      <c r="B23" s="12" t="s">
        <v>30</v>
      </c>
      <c r="C23" s="13">
        <f>+IFERROR(IF(VLOOKUP($A23,CantidadBodegas[],MATCH(C$1,CantidadBodegas[#Headers],0),0)="","",VLOOKUP($A23,CantidadBodegas[],MATCH(C$1,CantidadBodegas[#Headers],0),0)),"")</f>
        <v>6</v>
      </c>
      <c r="D23" s="13">
        <f>+IFERROR(IF(VLOOKUP($A23,CantidadBodegas[],MATCH(D$1,CantidadBodegas[#Headers],0),0)="","",VLOOKUP($A23,CantidadBodegas[],MATCH(D$1,CantidadBodegas[#Headers],0),0)),"")</f>
        <v>2</v>
      </c>
      <c r="E23" s="13">
        <f>+IFERROR(IF(VLOOKUP($A23,CantidadBodegas[],MATCH(E$1,CantidadBodegas[#Headers],0),0)="","",VLOOKUP($A23,CantidadBodegas[],MATCH(E$1,CantidadBodegas[#Headers],0),0)),"")</f>
        <v>0</v>
      </c>
      <c r="F23" s="51">
        <f t="shared" si="1"/>
        <v>8</v>
      </c>
    </row>
    <row r="24" spans="1:6" ht="17.25" x14ac:dyDescent="0.25">
      <c r="A24" s="50" t="s">
        <v>35</v>
      </c>
      <c r="B24" s="12" t="s">
        <v>30</v>
      </c>
      <c r="C24" s="13">
        <f>+IFERROR(IF(VLOOKUP($A24,CantidadBodegas[],MATCH(C$1,CantidadBodegas[#Headers],0),0)="","",VLOOKUP($A24,CantidadBodegas[],MATCH(C$1,CantidadBodegas[#Headers],0),0)),"")</f>
        <v>1</v>
      </c>
      <c r="D24" s="13">
        <f>+IFERROR(IF(VLOOKUP($A24,CantidadBodegas[],MATCH(D$1,CantidadBodegas[#Headers],0),0)="","",VLOOKUP($A24,CantidadBodegas[],MATCH(D$1,CantidadBodegas[#Headers],0),0)),"")</f>
        <v>10</v>
      </c>
      <c r="E24" s="13">
        <f>+IFERROR(IF(VLOOKUP($A24,CantidadBodegas[],MATCH(E$1,CantidadBodegas[#Headers],0),0)="","",VLOOKUP($A24,CantidadBodegas[],MATCH(E$1,CantidadBodegas[#Headers],0),0)),"")</f>
        <v>0</v>
      </c>
      <c r="F24" s="51">
        <f t="shared" si="1"/>
        <v>11</v>
      </c>
    </row>
    <row r="25" spans="1:6" ht="17.25" x14ac:dyDescent="0.25">
      <c r="A25" s="50" t="s">
        <v>36</v>
      </c>
      <c r="B25" s="12" t="s">
        <v>30</v>
      </c>
      <c r="C25" s="13">
        <f>+IFERROR(IF(VLOOKUP($A25,CantidadBodegas[],MATCH(C$1,CantidadBodegas[#Headers],0),0)="","",VLOOKUP($A25,CantidadBodegas[],MATCH(C$1,CantidadBodegas[#Headers],0),0)),"")</f>
        <v>8</v>
      </c>
      <c r="D25" s="13">
        <f>+IFERROR(IF(VLOOKUP($A25,CantidadBodegas[],MATCH(D$1,CantidadBodegas[#Headers],0),0)="","",VLOOKUP($A25,CantidadBodegas[],MATCH(D$1,CantidadBodegas[#Headers],0),0)),"")</f>
        <v>0</v>
      </c>
      <c r="E25" s="13">
        <f>+IFERROR(IF(VLOOKUP($A25,CantidadBodegas[],MATCH(E$1,CantidadBodegas[#Headers],0),0)="","",VLOOKUP($A25,CantidadBodegas[],MATCH(E$1,CantidadBodegas[#Headers],0),0)),"")</f>
        <v>0</v>
      </c>
      <c r="F25" s="51">
        <f t="shared" si="1"/>
        <v>8</v>
      </c>
    </row>
    <row r="26" spans="1:6" ht="17.25" x14ac:dyDescent="0.25">
      <c r="A26" s="50" t="s">
        <v>37</v>
      </c>
      <c r="B26" s="12" t="s">
        <v>30</v>
      </c>
      <c r="C26" s="13">
        <f>+IFERROR(IF(VLOOKUP($A26,CantidadBodegas[],MATCH(C$1,CantidadBodegas[#Headers],0),0)="","",VLOOKUP($A26,CantidadBodegas[],MATCH(C$1,CantidadBodegas[#Headers],0),0)),"")</f>
        <v>0</v>
      </c>
      <c r="D26" s="13">
        <f>+IFERROR(IF(VLOOKUP($A26,CantidadBodegas[],MATCH(D$1,CantidadBodegas[#Headers],0),0)="","",VLOOKUP($A26,CantidadBodegas[],MATCH(D$1,CantidadBodegas[#Headers],0),0)),"")</f>
        <v>0</v>
      </c>
      <c r="E26" s="13">
        <f>+IFERROR(IF(VLOOKUP($A26,CantidadBodegas[],MATCH(E$1,CantidadBodegas[#Headers],0),0)="","",VLOOKUP($A26,CantidadBodegas[],MATCH(E$1,CantidadBodegas[#Headers],0),0)),"")</f>
        <v>0</v>
      </c>
      <c r="F26" s="51">
        <f t="shared" si="1"/>
        <v>0</v>
      </c>
    </row>
    <row r="27" spans="1:6" ht="17.25" x14ac:dyDescent="0.25">
      <c r="A27" s="50" t="s">
        <v>38</v>
      </c>
      <c r="B27" s="12" t="s">
        <v>30</v>
      </c>
      <c r="C27" s="13">
        <f>+IFERROR(IF(VLOOKUP($A27,CantidadBodegas[],MATCH(C$1,CantidadBodegas[#Headers],0),0)="","",VLOOKUP($A27,CantidadBodegas[],MATCH(C$1,CantidadBodegas[#Headers],0),0)),"")</f>
        <v>7</v>
      </c>
      <c r="D27" s="13">
        <f>+IFERROR(IF(VLOOKUP($A27,CantidadBodegas[],MATCH(D$1,CantidadBodegas[#Headers],0),0)="","",VLOOKUP($A27,CantidadBodegas[],MATCH(D$1,CantidadBodegas[#Headers],0),0)),"")</f>
        <v>12</v>
      </c>
      <c r="E27" s="13">
        <f>+IFERROR(IF(VLOOKUP($A27,CantidadBodegas[],MATCH(E$1,CantidadBodegas[#Headers],0),0)="","",VLOOKUP($A27,CantidadBodegas[],MATCH(E$1,CantidadBodegas[#Headers],0),0)),"")</f>
        <v>0</v>
      </c>
      <c r="F27" s="51">
        <f t="shared" si="1"/>
        <v>19</v>
      </c>
    </row>
    <row r="28" spans="1:6" ht="17.25" x14ac:dyDescent="0.25">
      <c r="A28" s="50" t="s">
        <v>39</v>
      </c>
      <c r="B28" s="12" t="s">
        <v>30</v>
      </c>
      <c r="C28" s="13">
        <f>+IFERROR(IF(VLOOKUP($A28,CantidadBodegas[],MATCH(C$1,CantidadBodegas[#Headers],0),0)="","",VLOOKUP($A28,CantidadBodegas[],MATCH(C$1,CantidadBodegas[#Headers],0),0)),"")</f>
        <v>11</v>
      </c>
      <c r="D28" s="13">
        <f>+IFERROR(IF(VLOOKUP($A28,CantidadBodegas[],MATCH(D$1,CantidadBodegas[#Headers],0),0)="","",VLOOKUP($A28,CantidadBodegas[],MATCH(D$1,CantidadBodegas[#Headers],0),0)),"")</f>
        <v>0</v>
      </c>
      <c r="E28" s="13">
        <f>+IFERROR(IF(VLOOKUP($A28,CantidadBodegas[],MATCH(E$1,CantidadBodegas[#Headers],0),0)="","",VLOOKUP($A28,CantidadBodegas[],MATCH(E$1,CantidadBodegas[#Headers],0),0)),"")</f>
        <v>0</v>
      </c>
      <c r="F28" s="51">
        <f t="shared" si="1"/>
        <v>11</v>
      </c>
    </row>
    <row r="29" spans="1:6" ht="17.25" x14ac:dyDescent="0.25">
      <c r="A29" s="50" t="s">
        <v>40</v>
      </c>
      <c r="B29" s="12" t="s">
        <v>41</v>
      </c>
      <c r="C29" s="13">
        <f>+IFERROR(IF(VLOOKUP($A29,CantidadBodegas[],MATCH(C$1,CantidadBodegas[#Headers],0),0)="","",VLOOKUP($A29,CantidadBodegas[],MATCH(C$1,CantidadBodegas[#Headers],0),0)),"")</f>
        <v>12</v>
      </c>
      <c r="D29" s="13">
        <f>+IFERROR(IF(VLOOKUP($A29,CantidadBodegas[],MATCH(D$1,CantidadBodegas[#Headers],0),0)="","",VLOOKUP($A29,CantidadBodegas[],MATCH(D$1,CantidadBodegas[#Headers],0),0)),"")</f>
        <v>6</v>
      </c>
      <c r="E29" s="13">
        <f>+IFERROR(IF(VLOOKUP($A29,CantidadBodegas[],MATCH(E$1,CantidadBodegas[#Headers],0),0)="","",VLOOKUP($A29,CantidadBodegas[],MATCH(E$1,CantidadBodegas[#Headers],0),0)),"")</f>
        <v>0</v>
      </c>
      <c r="F29" s="51">
        <f t="shared" si="1"/>
        <v>18</v>
      </c>
    </row>
    <row r="30" spans="1:6" ht="17.25" x14ac:dyDescent="0.25">
      <c r="A30" s="50" t="s">
        <v>42</v>
      </c>
      <c r="B30" s="12" t="s">
        <v>41</v>
      </c>
      <c r="C30" s="13">
        <f>+IFERROR(IF(VLOOKUP($A30,CantidadBodegas[],MATCH(C$1,CantidadBodegas[#Headers],0),0)="","",VLOOKUP($A30,CantidadBodegas[],MATCH(C$1,CantidadBodegas[#Headers],0),0)),"")</f>
        <v>9</v>
      </c>
      <c r="D30" s="13">
        <f>+IFERROR(IF(VLOOKUP($A30,CantidadBodegas[],MATCH(D$1,CantidadBodegas[#Headers],0),0)="","",VLOOKUP($A30,CantidadBodegas[],MATCH(D$1,CantidadBodegas[#Headers],0),0)),"")</f>
        <v>14</v>
      </c>
      <c r="E30" s="13">
        <f>+IFERROR(IF(VLOOKUP($A30,CantidadBodegas[],MATCH(E$1,CantidadBodegas[#Headers],0),0)="","",VLOOKUP($A30,CantidadBodegas[],MATCH(E$1,CantidadBodegas[#Headers],0),0)),"")</f>
        <v>1</v>
      </c>
      <c r="F30" s="51">
        <f t="shared" si="1"/>
        <v>24</v>
      </c>
    </row>
    <row r="31" spans="1:6" ht="17.25" x14ac:dyDescent="0.25">
      <c r="A31" s="50" t="s">
        <v>43</v>
      </c>
      <c r="B31" s="12" t="s">
        <v>41</v>
      </c>
      <c r="C31" s="13">
        <f>+IFERROR(IF(VLOOKUP($A31,CantidadBodegas[],MATCH(C$1,CantidadBodegas[#Headers],0),0)="","",VLOOKUP($A31,CantidadBodegas[],MATCH(C$1,CantidadBodegas[#Headers],0),0)),"")</f>
        <v>6</v>
      </c>
      <c r="D31" s="13">
        <f>+IFERROR(IF(VLOOKUP($A31,CantidadBodegas[],MATCH(D$1,CantidadBodegas[#Headers],0),0)="","",VLOOKUP($A31,CantidadBodegas[],MATCH(D$1,CantidadBodegas[#Headers],0),0)),"")</f>
        <v>6</v>
      </c>
      <c r="E31" s="13">
        <f>+IFERROR(IF(VLOOKUP($A31,CantidadBodegas[],MATCH(E$1,CantidadBodegas[#Headers],0),0)="","",VLOOKUP($A31,CantidadBodegas[],MATCH(E$1,CantidadBodegas[#Headers],0),0)),"")</f>
        <v>0</v>
      </c>
      <c r="F31" s="51">
        <f t="shared" si="1"/>
        <v>12</v>
      </c>
    </row>
    <row r="32" spans="1:6" ht="17.25" x14ac:dyDescent="0.25">
      <c r="A32" s="50" t="s">
        <v>44</v>
      </c>
      <c r="B32" s="12" t="s">
        <v>41</v>
      </c>
      <c r="C32" s="13">
        <f>+IFERROR(IF(VLOOKUP($A32,CantidadBodegas[],MATCH(C$1,CantidadBodegas[#Headers],0),0)="","",VLOOKUP($A32,CantidadBodegas[],MATCH(C$1,CantidadBodegas[#Headers],0),0)),"")</f>
        <v>12</v>
      </c>
      <c r="D32" s="13">
        <f>+IFERROR(IF(VLOOKUP($A32,CantidadBodegas[],MATCH(D$1,CantidadBodegas[#Headers],0),0)="","",VLOOKUP($A32,CantidadBodegas[],MATCH(D$1,CantidadBodegas[#Headers],0),0)),"")</f>
        <v>0</v>
      </c>
      <c r="E32" s="13">
        <f>+IFERROR(IF(VLOOKUP($A32,CantidadBodegas[],MATCH(E$1,CantidadBodegas[#Headers],0),0)="","",VLOOKUP($A32,CantidadBodegas[],MATCH(E$1,CantidadBodegas[#Headers],0),0)),"")</f>
        <v>0</v>
      </c>
      <c r="F32" s="51">
        <f t="shared" si="1"/>
        <v>12</v>
      </c>
    </row>
    <row r="33" spans="1:6" ht="17.25" x14ac:dyDescent="0.25">
      <c r="A33" s="50" t="s">
        <v>45</v>
      </c>
      <c r="B33" s="12" t="s">
        <v>41</v>
      </c>
      <c r="C33" s="13">
        <f>+IFERROR(IF(VLOOKUP($A33,CantidadBodegas[],MATCH(C$1,CantidadBodegas[#Headers],0),0)="","",VLOOKUP($A33,CantidadBodegas[],MATCH(C$1,CantidadBodegas[#Headers],0),0)),"")</f>
        <v>12</v>
      </c>
      <c r="D33" s="13">
        <f>+IFERROR(IF(VLOOKUP($A33,CantidadBodegas[],MATCH(D$1,CantidadBodegas[#Headers],0),0)="","",VLOOKUP($A33,CantidadBodegas[],MATCH(D$1,CantidadBodegas[#Headers],0),0)),"")</f>
        <v>0</v>
      </c>
      <c r="E33" s="13">
        <f>+IFERROR(IF(VLOOKUP($A33,CantidadBodegas[],MATCH(E$1,CantidadBodegas[#Headers],0),0)="","",VLOOKUP($A33,CantidadBodegas[],MATCH(E$1,CantidadBodegas[#Headers],0),0)),"")</f>
        <v>0</v>
      </c>
      <c r="F33" s="51">
        <f t="shared" si="1"/>
        <v>12</v>
      </c>
    </row>
    <row r="34" spans="1:6" ht="18" thickBot="1" x14ac:dyDescent="0.3">
      <c r="A34" s="52" t="s">
        <v>46</v>
      </c>
      <c r="B34" s="5" t="s">
        <v>41</v>
      </c>
      <c r="C34" s="15">
        <f>+IFERROR(IF(VLOOKUP($A34,CantidadBodegas[],MATCH(C$1,CantidadBodegas[#Headers],0),0)="","",VLOOKUP($A34,CantidadBodegas[],MATCH(C$1,CantidadBodegas[#Headers],0),0)),"")</f>
        <v>5</v>
      </c>
      <c r="D34" s="15">
        <f>+IFERROR(IF(VLOOKUP($A34,CantidadBodegas[],MATCH(D$1,CantidadBodegas[#Headers],0),0)="","",VLOOKUP($A34,CantidadBodegas[],MATCH(D$1,CantidadBodegas[#Headers],0),0)),"")</f>
        <v>5</v>
      </c>
      <c r="E34" s="15" t="str">
        <f>+IFERROR(IF(VLOOKUP($A34,CantidadBodegas[],MATCH(E$1,CantidadBodegas[#Headers],0),0)="","",VLOOKUP($A34,CantidadBodegas[],MATCH(E$1,CantidadBodegas[#Headers],0),0)),"")</f>
        <v/>
      </c>
      <c r="F34" s="53">
        <f t="shared" si="1"/>
        <v>10</v>
      </c>
    </row>
  </sheetData>
  <mergeCells count="1"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F35"/>
  <sheetViews>
    <sheetView showGridLines="0" workbookViewId="0">
      <selection sqref="A1:F35"/>
    </sheetView>
  </sheetViews>
  <sheetFormatPr baseColWidth="10" defaultRowHeight="15" x14ac:dyDescent="0.25"/>
  <cols>
    <col min="1" max="1" width="24" bestFit="1" customWidth="1"/>
    <col min="2" max="2" width="21.5703125" bestFit="1" customWidth="1"/>
    <col min="3" max="3" width="14.42578125" customWidth="1"/>
    <col min="4" max="4" width="12.7109375" customWidth="1"/>
    <col min="5" max="5" width="14" customWidth="1"/>
    <col min="6" max="6" width="13.7109375" customWidth="1"/>
  </cols>
  <sheetData>
    <row r="1" spans="1:6" ht="18.75" thickBot="1" x14ac:dyDescent="0.3">
      <c r="A1" s="46" t="s">
        <v>8</v>
      </c>
      <c r="B1" s="47" t="s">
        <v>9</v>
      </c>
      <c r="C1" s="38" t="str">
        <f>+IF('Data cruda'!$B$1="1er trimestre","Enero",IF('Data cruda'!$B$1="2do trimestre","Abril",IF('Data cruda'!$B$1="3er trimestre","Julio",IF('Data cruda'!$B$1="4to trimestre","Octubre","-"))))</f>
        <v>Enero</v>
      </c>
      <c r="D1" s="38" t="str">
        <f>+IF('Data cruda'!$B$1="1er trimestre","Febrero",IF('Data cruda'!$B$1="2do trimestre","Mayo",IF('Data cruda'!$B$1="3er trimestre","Agosto",IF('Data cruda'!$B$1="4to trimestre","Noviembre","-"))))</f>
        <v>Febrero</v>
      </c>
      <c r="E1" s="38" t="str">
        <f>+IF('Data cruda'!$B$1="1er trimestre","Marzo",IF('Data cruda'!$B$1="2do trimestre","Junio",IF('Data cruda'!$B$1="3er trimestre","Septiembre",IF('Data cruda'!$B$1="4to trimestre","Diciembre","-"))))</f>
        <v>Marzo</v>
      </c>
      <c r="F1" s="48" t="s">
        <v>1</v>
      </c>
    </row>
    <row r="2" spans="1:6" ht="18" thickBot="1" x14ac:dyDescent="0.3">
      <c r="A2" s="58" t="s">
        <v>10</v>
      </c>
      <c r="B2" s="59"/>
      <c r="C2" s="11">
        <f>+SUM(C3:C35)</f>
        <v>376</v>
      </c>
      <c r="D2" s="11">
        <f t="shared" ref="D2:E2" si="0">+SUM(D3:D35)</f>
        <v>371</v>
      </c>
      <c r="E2" s="11">
        <f t="shared" si="0"/>
        <v>404</v>
      </c>
      <c r="F2" s="49">
        <f>+SUM(F3:F35)</f>
        <v>1151</v>
      </c>
    </row>
    <row r="3" spans="1:6" ht="17.25" x14ac:dyDescent="0.25">
      <c r="A3" s="50" t="s">
        <v>11</v>
      </c>
      <c r="B3" s="12" t="s">
        <v>12</v>
      </c>
      <c r="C3" s="13">
        <f>+IFERROR(IF(VLOOKUP($A3,CantidadMercados[],MATCH(C$1,CantidadMercados[#Headers],0),0)="","",VLOOKUP($A3,CantidadMercados[],MATCH(C$1,CantidadMercados[#Headers],0),0)),"")</f>
        <v>0</v>
      </c>
      <c r="D3" s="13">
        <f>+IFERROR(IF(VLOOKUP($A3,CantidadMercados[],MATCH(D$1,CantidadMercados[#Headers],0),0)="","",VLOOKUP($A3,CantidadMercados[],MATCH(D$1,CantidadMercados[#Headers],0),0)),"")</f>
        <v>0</v>
      </c>
      <c r="E3" s="13">
        <f>+IFERROR(IF(VLOOKUP($A3,CantidadMercados[],MATCH(E$1,CantidadMercados[#Headers],0),0)="","",VLOOKUP($A3,CantidadMercados[],MATCH(E$1,CantidadMercados[#Headers],0),0)),"")</f>
        <v>0</v>
      </c>
      <c r="F3" s="51">
        <f>+SUM(C3:E3)</f>
        <v>0</v>
      </c>
    </row>
    <row r="4" spans="1:6" ht="17.25" x14ac:dyDescent="0.25">
      <c r="A4" s="50" t="s">
        <v>13</v>
      </c>
      <c r="B4" s="12" t="s">
        <v>12</v>
      </c>
      <c r="C4" s="13">
        <f>+IFERROR(IF(VLOOKUP($A4,CantidadMercados[],MATCH(C$1,CantidadMercados[#Headers],0),0)="","",VLOOKUP($A4,CantidadMercados[],MATCH(C$1,CantidadMercados[#Headers],0),0)),"")</f>
        <v>64</v>
      </c>
      <c r="D4" s="13">
        <f>+IFERROR(IF(VLOOKUP($A4,CantidadMercados[],MATCH(D$1,CantidadMercados[#Headers],0),0)="","",VLOOKUP($A4,CantidadMercados[],MATCH(D$1,CantidadMercados[#Headers],0),0)),"")</f>
        <v>64</v>
      </c>
      <c r="E4" s="13">
        <f>+IFERROR(IF(VLOOKUP($A4,CantidadMercados[],MATCH(E$1,CantidadMercados[#Headers],0),0)="","",VLOOKUP($A4,CantidadMercados[],MATCH(E$1,CantidadMercados[#Headers],0),0)),"")</f>
        <v>67</v>
      </c>
      <c r="F4" s="51">
        <f t="shared" ref="F4:F35" si="1">+SUM(C4:E4)</f>
        <v>195</v>
      </c>
    </row>
    <row r="5" spans="1:6" ht="17.25" x14ac:dyDescent="0.25">
      <c r="A5" s="50" t="s">
        <v>14</v>
      </c>
      <c r="B5" s="12" t="s">
        <v>15</v>
      </c>
      <c r="C5" s="13">
        <f>+IFERROR(IF(VLOOKUP($A5,CantidadMercados[],MATCH(C$1,CantidadMercados[#Headers],0),0)="","",VLOOKUP($A5,CantidadMercados[],MATCH(C$1,CantidadMercados[#Headers],0),0)),"")</f>
        <v>8</v>
      </c>
      <c r="D5" s="13">
        <f>+IFERROR(IF(VLOOKUP($A5,CantidadMercados[],MATCH(D$1,CantidadMercados[#Headers],0),0)="","",VLOOKUP($A5,CantidadMercados[],MATCH(D$1,CantidadMercados[#Headers],0),0)),"")</f>
        <v>8</v>
      </c>
      <c r="E5" s="13">
        <f>+IFERROR(IF(VLOOKUP($A5,CantidadMercados[],MATCH(E$1,CantidadMercados[#Headers],0),0)="","",VLOOKUP($A5,CantidadMercados[],MATCH(E$1,CantidadMercados[#Headers],0),0)),"")</f>
        <v>8</v>
      </c>
      <c r="F5" s="51">
        <f t="shared" si="1"/>
        <v>24</v>
      </c>
    </row>
    <row r="6" spans="1:6" ht="17.25" x14ac:dyDescent="0.25">
      <c r="A6" s="50" t="s">
        <v>16</v>
      </c>
      <c r="B6" s="12" t="s">
        <v>15</v>
      </c>
      <c r="C6" s="13">
        <f>+IFERROR(IF(VLOOKUP($A6,CantidadMercados[],MATCH(C$1,CantidadMercados[#Headers],0),0)="","",VLOOKUP($A6,CantidadMercados[],MATCH(C$1,CantidadMercados[#Headers],0),0)),"")</f>
        <v>20</v>
      </c>
      <c r="D6" s="13">
        <f>+IFERROR(IF(VLOOKUP($A6,CantidadMercados[],MATCH(D$1,CantidadMercados[#Headers],0),0)="","",VLOOKUP($A6,CantidadMercados[],MATCH(D$1,CantidadMercados[#Headers],0),0)),"")</f>
        <v>20</v>
      </c>
      <c r="E6" s="13">
        <f>+IFERROR(IF(VLOOKUP($A6,CantidadMercados[],MATCH(E$1,CantidadMercados[#Headers],0),0)="","",VLOOKUP($A6,CantidadMercados[],MATCH(E$1,CantidadMercados[#Headers],0),0)),"")</f>
        <v>21</v>
      </c>
      <c r="F6" s="51">
        <f t="shared" si="1"/>
        <v>61</v>
      </c>
    </row>
    <row r="7" spans="1:6" ht="17.25" x14ac:dyDescent="0.25">
      <c r="A7" s="50" t="s">
        <v>17</v>
      </c>
      <c r="B7" s="12" t="s">
        <v>15</v>
      </c>
      <c r="C7" s="13">
        <f>+IFERROR(IF(VLOOKUP($A7,CantidadMercados[],MATCH(C$1,CantidadMercados[#Headers],0),0)="","",VLOOKUP($A7,CantidadMercados[],MATCH(C$1,CantidadMercados[#Headers],0),0)),"")</f>
        <v>20</v>
      </c>
      <c r="D7" s="13">
        <f>+IFERROR(IF(VLOOKUP($A7,CantidadMercados[],MATCH(D$1,CantidadMercados[#Headers],0),0)="","",VLOOKUP($A7,CantidadMercados[],MATCH(D$1,CantidadMercados[#Headers],0),0)),"")</f>
        <v>20</v>
      </c>
      <c r="E7" s="13">
        <f>+IFERROR(IF(VLOOKUP($A7,CantidadMercados[],MATCH(E$1,CantidadMercados[#Headers],0),0)="","",VLOOKUP($A7,CantidadMercados[],MATCH(E$1,CantidadMercados[#Headers],0),0)),"")</f>
        <v>22</v>
      </c>
      <c r="F7" s="51">
        <f t="shared" si="1"/>
        <v>62</v>
      </c>
    </row>
    <row r="8" spans="1:6" ht="17.25" x14ac:dyDescent="0.25">
      <c r="A8" s="50" t="s">
        <v>18</v>
      </c>
      <c r="B8" s="12" t="s">
        <v>15</v>
      </c>
      <c r="C8" s="13">
        <f>+IFERROR(IF(VLOOKUP($A8,CantidadMercados[],MATCH(C$1,CantidadMercados[#Headers],0),0)="","",VLOOKUP($A8,CantidadMercados[],MATCH(C$1,CantidadMercados[#Headers],0),0)),"")</f>
        <v>4</v>
      </c>
      <c r="D8" s="13">
        <f>+IFERROR(IF(VLOOKUP($A8,CantidadMercados[],MATCH(D$1,CantidadMercados[#Headers],0),0)="","",VLOOKUP($A8,CantidadMercados[],MATCH(D$1,CantidadMercados[#Headers],0),0)),"")</f>
        <v>8</v>
      </c>
      <c r="E8" s="13">
        <f>+IFERROR(IF(VLOOKUP($A8,CantidadMercados[],MATCH(E$1,CantidadMercados[#Headers],0),0)="","",VLOOKUP($A8,CantidadMercados[],MATCH(E$1,CantidadMercados[#Headers],0),0)),"")</f>
        <v>5</v>
      </c>
      <c r="F8" s="51">
        <f t="shared" si="1"/>
        <v>17</v>
      </c>
    </row>
    <row r="9" spans="1:6" ht="17.25" x14ac:dyDescent="0.25">
      <c r="A9" s="50" t="s">
        <v>19</v>
      </c>
      <c r="B9" s="12" t="s">
        <v>15</v>
      </c>
      <c r="C9" s="13">
        <f>+IFERROR(IF(VLOOKUP($A9,CantidadMercados[],MATCH(C$1,CantidadMercados[#Headers],0),0)="","",VLOOKUP($A9,CantidadMercados[],MATCH(C$1,CantidadMercados[#Headers],0),0)),"")</f>
        <v>12</v>
      </c>
      <c r="D9" s="13">
        <f>+IFERROR(IF(VLOOKUP($A9,CantidadMercados[],MATCH(D$1,CantidadMercados[#Headers],0),0)="","",VLOOKUP($A9,CantidadMercados[],MATCH(D$1,CantidadMercados[#Headers],0),0)),"")</f>
        <v>8</v>
      </c>
      <c r="E9" s="13">
        <f>+IFERROR(IF(VLOOKUP($A9,CantidadMercados[],MATCH(E$1,CantidadMercados[#Headers],0),0)="","",VLOOKUP($A9,CantidadMercados[],MATCH(E$1,CantidadMercados[#Headers],0),0)),"")</f>
        <v>13</v>
      </c>
      <c r="F9" s="51">
        <f t="shared" si="1"/>
        <v>33</v>
      </c>
    </row>
    <row r="10" spans="1:6" ht="17.25" x14ac:dyDescent="0.25">
      <c r="A10" s="50" t="s">
        <v>20</v>
      </c>
      <c r="B10" s="12" t="s">
        <v>15</v>
      </c>
      <c r="C10" s="13">
        <f>+IFERROR(IF(VLOOKUP($A10,CantidadMercados[],MATCH(C$1,CantidadMercados[#Headers],0),0)="","",VLOOKUP($A10,CantidadMercados[],MATCH(C$1,CantidadMercados[#Headers],0),0)),"")</f>
        <v>8</v>
      </c>
      <c r="D10" s="13">
        <f>+IFERROR(IF(VLOOKUP($A10,CantidadMercados[],MATCH(D$1,CantidadMercados[#Headers],0),0)="","",VLOOKUP($A10,CantidadMercados[],MATCH(D$1,CantidadMercados[#Headers],0),0)),"")</f>
        <v>8</v>
      </c>
      <c r="E10" s="13">
        <f>+IFERROR(IF(VLOOKUP($A10,CantidadMercados[],MATCH(E$1,CantidadMercados[#Headers],0),0)="","",VLOOKUP($A10,CantidadMercados[],MATCH(E$1,CantidadMercados[#Headers],0),0)),"")</f>
        <v>9</v>
      </c>
      <c r="F10" s="51">
        <f t="shared" si="1"/>
        <v>25</v>
      </c>
    </row>
    <row r="11" spans="1:6" ht="17.25" x14ac:dyDescent="0.25">
      <c r="A11" s="50" t="s">
        <v>21</v>
      </c>
      <c r="B11" s="12" t="s">
        <v>15</v>
      </c>
      <c r="C11" s="13">
        <f>+IFERROR(IF(VLOOKUP($A11,CantidadMercados[],MATCH(C$1,CantidadMercados[#Headers],0),0)="","",VLOOKUP($A11,CantidadMercados[],MATCH(C$1,CantidadMercados[#Headers],0),0)),"")</f>
        <v>4</v>
      </c>
      <c r="D11" s="13">
        <f>+IFERROR(IF(VLOOKUP($A11,CantidadMercados[],MATCH(D$1,CantidadMercados[#Headers],0),0)="","",VLOOKUP($A11,CantidadMercados[],MATCH(D$1,CantidadMercados[#Headers],0),0)),"")</f>
        <v>4</v>
      </c>
      <c r="E11" s="13">
        <f>+IFERROR(IF(VLOOKUP($A11,CantidadMercados[],MATCH(E$1,CantidadMercados[#Headers],0),0)="","",VLOOKUP($A11,CantidadMercados[],MATCH(E$1,CantidadMercados[#Headers],0),0)),"")</f>
        <v>5</v>
      </c>
      <c r="F11" s="51">
        <f t="shared" si="1"/>
        <v>13</v>
      </c>
    </row>
    <row r="12" spans="1:6" ht="17.25" x14ac:dyDescent="0.25">
      <c r="A12" s="50" t="s">
        <v>22</v>
      </c>
      <c r="B12" s="12" t="s">
        <v>15</v>
      </c>
      <c r="C12" s="13">
        <f>+IFERROR(IF(VLOOKUP($A12,CantidadMercados[],MATCH(C$1,CantidadMercados[#Headers],0),0)="","",VLOOKUP($A12,CantidadMercados[],MATCH(C$1,CantidadMercados[#Headers],0),0)),"")</f>
        <v>8</v>
      </c>
      <c r="D12" s="13">
        <f>+IFERROR(IF(VLOOKUP($A12,CantidadMercados[],MATCH(D$1,CantidadMercados[#Headers],0),0)="","",VLOOKUP($A12,CantidadMercados[],MATCH(D$1,CantidadMercados[#Headers],0),0)),"")</f>
        <v>7</v>
      </c>
      <c r="E12" s="13">
        <f>+IFERROR(IF(VLOOKUP($A12,CantidadMercados[],MATCH(E$1,CantidadMercados[#Headers],0),0)="","",VLOOKUP($A12,CantidadMercados[],MATCH(E$1,CantidadMercados[#Headers],0),0)),"")</f>
        <v>9</v>
      </c>
      <c r="F12" s="51">
        <f t="shared" si="1"/>
        <v>24</v>
      </c>
    </row>
    <row r="13" spans="1:6" ht="17.25" x14ac:dyDescent="0.25">
      <c r="A13" s="50" t="s">
        <v>23</v>
      </c>
      <c r="B13" s="12" t="s">
        <v>15</v>
      </c>
      <c r="C13" s="13">
        <f>+IFERROR(IF(VLOOKUP($A13,CantidadMercados[],MATCH(C$1,CantidadMercados[#Headers],0),0)="","",VLOOKUP($A13,CantidadMercados[],MATCH(C$1,CantidadMercados[#Headers],0),0)),"")</f>
        <v>16</v>
      </c>
      <c r="D13" s="13">
        <f>+IFERROR(IF(VLOOKUP($A13,CantidadMercados[],MATCH(D$1,CantidadMercados[#Headers],0),0)="","",VLOOKUP($A13,CantidadMercados[],MATCH(D$1,CantidadMercados[#Headers],0),0)),"")</f>
        <v>15</v>
      </c>
      <c r="E13" s="13">
        <f>+IFERROR(IF(VLOOKUP($A13,CantidadMercados[],MATCH(E$1,CantidadMercados[#Headers],0),0)="","",VLOOKUP($A13,CantidadMercados[],MATCH(E$1,CantidadMercados[#Headers],0),0)),"")</f>
        <v>16</v>
      </c>
      <c r="F13" s="51">
        <f t="shared" si="1"/>
        <v>47</v>
      </c>
    </row>
    <row r="14" spans="1:6" ht="17.25" x14ac:dyDescent="0.25">
      <c r="A14" s="50" t="s">
        <v>24</v>
      </c>
      <c r="B14" s="12" t="s">
        <v>15</v>
      </c>
      <c r="C14" s="13">
        <f>+IFERROR(IF(VLOOKUP($A14,CantidadMercados[],MATCH(C$1,CantidadMercados[#Headers],0),0)="","",VLOOKUP($A14,CantidadMercados[],MATCH(C$1,CantidadMercados[#Headers],0),0)),"")</f>
        <v>9</v>
      </c>
      <c r="D14" s="13">
        <f>+IFERROR(IF(VLOOKUP($A14,CantidadMercados[],MATCH(D$1,CantidadMercados[#Headers],0),0)="","",VLOOKUP($A14,CantidadMercados[],MATCH(D$1,CantidadMercados[#Headers],0),0)),"")</f>
        <v>8</v>
      </c>
      <c r="E14" s="13">
        <f>+IFERROR(IF(VLOOKUP($A14,CantidadMercados[],MATCH(E$1,CantidadMercados[#Headers],0),0)="","",VLOOKUP($A14,CantidadMercados[],MATCH(E$1,CantidadMercados[#Headers],0),0)),"")</f>
        <v>8</v>
      </c>
      <c r="F14" s="51">
        <f t="shared" si="1"/>
        <v>25</v>
      </c>
    </row>
    <row r="15" spans="1:6" ht="17.25" x14ac:dyDescent="0.25">
      <c r="A15" s="50" t="s">
        <v>25</v>
      </c>
      <c r="B15" s="12" t="s">
        <v>15</v>
      </c>
      <c r="C15" s="13">
        <f>+IFERROR(IF(VLOOKUP($A15,CantidadMercados[],MATCH(C$1,CantidadMercados[#Headers],0),0)="","",VLOOKUP($A15,CantidadMercados[],MATCH(C$1,CantidadMercados[#Headers],0),0)),"")</f>
        <v>4</v>
      </c>
      <c r="D15" s="13">
        <f>+IFERROR(IF(VLOOKUP($A15,CantidadMercados[],MATCH(D$1,CantidadMercados[#Headers],0),0)="","",VLOOKUP($A15,CantidadMercados[],MATCH(D$1,CantidadMercados[#Headers],0),0)),"")</f>
        <v>4</v>
      </c>
      <c r="E15" s="13">
        <f>+IFERROR(IF(VLOOKUP($A15,CantidadMercados[],MATCH(E$1,CantidadMercados[#Headers],0),0)="","",VLOOKUP($A15,CantidadMercados[],MATCH(E$1,CantidadMercados[#Headers],0),0)),"")</f>
        <v>4</v>
      </c>
      <c r="F15" s="51">
        <f t="shared" si="1"/>
        <v>12</v>
      </c>
    </row>
    <row r="16" spans="1:6" ht="17.25" x14ac:dyDescent="0.25">
      <c r="A16" s="50" t="s">
        <v>26</v>
      </c>
      <c r="B16" s="12" t="s">
        <v>15</v>
      </c>
      <c r="C16" s="13">
        <f>+IFERROR(IF(VLOOKUP($A16,CantidadMercados[],MATCH(C$1,CantidadMercados[#Headers],0),0)="","",VLOOKUP($A16,CantidadMercados[],MATCH(C$1,CantidadMercados[#Headers],0),0)),"")</f>
        <v>4</v>
      </c>
      <c r="D16" s="13">
        <f>+IFERROR(IF(VLOOKUP($A16,CantidadMercados[],MATCH(D$1,CantidadMercados[#Headers],0),0)="","",VLOOKUP($A16,CantidadMercados[],MATCH(D$1,CantidadMercados[#Headers],0),0)),"")</f>
        <v>4</v>
      </c>
      <c r="E16" s="13">
        <f>+IFERROR(IF(VLOOKUP($A16,CantidadMercados[],MATCH(E$1,CantidadMercados[#Headers],0),0)="","",VLOOKUP($A16,CantidadMercados[],MATCH(E$1,CantidadMercados[#Headers],0),0)),"")</f>
        <v>6</v>
      </c>
      <c r="F16" s="51">
        <f t="shared" si="1"/>
        <v>14</v>
      </c>
    </row>
    <row r="17" spans="1:6" ht="17.25" x14ac:dyDescent="0.25">
      <c r="A17" s="50" t="s">
        <v>27</v>
      </c>
      <c r="B17" s="12" t="s">
        <v>15</v>
      </c>
      <c r="C17" s="13">
        <f>+IFERROR(IF(VLOOKUP($A17,CantidadMercados[],MATCH(C$1,CantidadMercados[#Headers],0),0)="","",VLOOKUP($A17,CantidadMercados[],MATCH(C$1,CantidadMercados[#Headers],0),0)),"")</f>
        <v>4</v>
      </c>
      <c r="D17" s="13">
        <f>+IFERROR(IF(VLOOKUP($A17,CantidadMercados[],MATCH(D$1,CantidadMercados[#Headers],0),0)="","",VLOOKUP($A17,CantidadMercados[],MATCH(D$1,CantidadMercados[#Headers],0),0)),"")</f>
        <v>4</v>
      </c>
      <c r="E17" s="13">
        <f>+IFERROR(IF(VLOOKUP($A17,CantidadMercados[],MATCH(E$1,CantidadMercados[#Headers],0),0)="","",VLOOKUP($A17,CantidadMercados[],MATCH(E$1,CantidadMercados[#Headers],0),0)),"")</f>
        <v>5</v>
      </c>
      <c r="F17" s="51">
        <f t="shared" si="1"/>
        <v>13</v>
      </c>
    </row>
    <row r="18" spans="1:6" ht="17.25" x14ac:dyDescent="0.25">
      <c r="A18" s="50" t="s">
        <v>28</v>
      </c>
      <c r="B18" s="12" t="s">
        <v>15</v>
      </c>
      <c r="C18" s="13">
        <f>+IFERROR(IF(VLOOKUP($A18,CantidadMercados[],MATCH(C$1,CantidadMercados[#Headers],0),0)="","",VLOOKUP($A18,CantidadMercados[],MATCH(C$1,CantidadMercados[#Headers],0),0)),"")</f>
        <v>4</v>
      </c>
      <c r="D18" s="13">
        <f>+IFERROR(IF(VLOOKUP($A18,CantidadMercados[],MATCH(D$1,CantidadMercados[#Headers],0),0)="","",VLOOKUP($A18,CantidadMercados[],MATCH(D$1,CantidadMercados[#Headers],0),0)),"")</f>
        <v>4</v>
      </c>
      <c r="E18" s="13">
        <f>+IFERROR(IF(VLOOKUP($A18,CantidadMercados[],MATCH(E$1,CantidadMercados[#Headers],0),0)="","",VLOOKUP($A18,CantidadMercados[],MATCH(E$1,CantidadMercados[#Headers],0),0)),"")</f>
        <v>5</v>
      </c>
      <c r="F18" s="51">
        <f t="shared" si="1"/>
        <v>13</v>
      </c>
    </row>
    <row r="19" spans="1:6" ht="17.25" x14ac:dyDescent="0.25">
      <c r="A19" s="50" t="s">
        <v>29</v>
      </c>
      <c r="B19" s="12" t="s">
        <v>30</v>
      </c>
      <c r="C19" s="13">
        <f>+IFERROR(IF(VLOOKUP($A19,CantidadMercados[],MATCH(C$1,CantidadMercados[#Headers],0),0)="","",VLOOKUP($A19,CantidadMercados[],MATCH(C$1,CantidadMercados[#Headers],0),0)),"")</f>
        <v>28</v>
      </c>
      <c r="D19" s="13">
        <f>+IFERROR(IF(VLOOKUP($A19,CantidadMercados[],MATCH(D$1,CantidadMercados[#Headers],0),0)="","",VLOOKUP($A19,CantidadMercados[],MATCH(D$1,CantidadMercados[#Headers],0),0)),"")</f>
        <v>27</v>
      </c>
      <c r="E19" s="13">
        <f>+IFERROR(IF(VLOOKUP($A19,CantidadMercados[],MATCH(E$1,CantidadMercados[#Headers],0),0)="","",VLOOKUP($A19,CantidadMercados[],MATCH(E$1,CantidadMercados[#Headers],0),0)),"")</f>
        <v>31</v>
      </c>
      <c r="F19" s="51">
        <f t="shared" si="1"/>
        <v>86</v>
      </c>
    </row>
    <row r="20" spans="1:6" ht="17.25" x14ac:dyDescent="0.25">
      <c r="A20" s="50" t="s">
        <v>31</v>
      </c>
      <c r="B20" s="12" t="s">
        <v>30</v>
      </c>
      <c r="C20" s="13">
        <f>+IFERROR(IF(VLOOKUP($A20,CantidadMercados[],MATCH(C$1,CantidadMercados[#Headers],0),0)="","",VLOOKUP($A20,CantidadMercados[],MATCH(C$1,CantidadMercados[#Headers],0),0)),"")</f>
        <v>10</v>
      </c>
      <c r="D20" s="13">
        <f>+IFERROR(IF(VLOOKUP($A20,CantidadMercados[],MATCH(D$1,CantidadMercados[#Headers],0),0)="","",VLOOKUP($A20,CantidadMercados[],MATCH(D$1,CantidadMercados[#Headers],0),0)),"")</f>
        <v>10</v>
      </c>
      <c r="E20" s="13">
        <f>+IFERROR(IF(VLOOKUP($A20,CantidadMercados[],MATCH(E$1,CantidadMercados[#Headers],0),0)="","",VLOOKUP($A20,CantidadMercados[],MATCH(E$1,CantidadMercados[#Headers],0),0)),"")</f>
        <v>10</v>
      </c>
      <c r="F20" s="51">
        <f t="shared" si="1"/>
        <v>30</v>
      </c>
    </row>
    <row r="21" spans="1:6" ht="17.25" x14ac:dyDescent="0.25">
      <c r="A21" s="50" t="s">
        <v>32</v>
      </c>
      <c r="B21" s="12" t="s">
        <v>30</v>
      </c>
      <c r="C21" s="13">
        <f>+IFERROR(IF(VLOOKUP($A21,CantidadMercados[],MATCH(C$1,CantidadMercados[#Headers],0),0)="","",VLOOKUP($A21,CantidadMercados[],MATCH(C$1,CantidadMercados[#Headers],0),0)),"")</f>
        <v>12</v>
      </c>
      <c r="D21" s="13">
        <f>+IFERROR(IF(VLOOKUP($A21,CantidadMercados[],MATCH(D$1,CantidadMercados[#Headers],0),0)="","",VLOOKUP($A21,CantidadMercados[],MATCH(D$1,CantidadMercados[#Headers],0),0)),"")</f>
        <v>11</v>
      </c>
      <c r="E21" s="13">
        <f>+IFERROR(IF(VLOOKUP($A21,CantidadMercados[],MATCH(E$1,CantidadMercados[#Headers],0),0)="","",VLOOKUP($A21,CantidadMercados[],MATCH(E$1,CantidadMercados[#Headers],0),0)),"")</f>
        <v>13</v>
      </c>
      <c r="F21" s="51">
        <f t="shared" si="1"/>
        <v>36</v>
      </c>
    </row>
    <row r="22" spans="1:6" ht="17.25" x14ac:dyDescent="0.25">
      <c r="A22" s="50" t="s">
        <v>33</v>
      </c>
      <c r="B22" s="12" t="s">
        <v>30</v>
      </c>
      <c r="C22" s="13">
        <f>+IFERROR(IF(VLOOKUP($A22,CantidadMercados[],MATCH(C$1,CantidadMercados[#Headers],0),0)="","",VLOOKUP($A22,CantidadMercados[],MATCH(C$1,CantidadMercados[#Headers],0),0)),"")</f>
        <v>8</v>
      </c>
      <c r="D22" s="13">
        <f>+IFERROR(IF(VLOOKUP($A22,CantidadMercados[],MATCH(D$1,CantidadMercados[#Headers],0),0)="","",VLOOKUP($A22,CantidadMercados[],MATCH(D$1,CantidadMercados[#Headers],0),0)),"")</f>
        <v>8</v>
      </c>
      <c r="E22" s="13">
        <f>+IFERROR(IF(VLOOKUP($A22,CantidadMercados[],MATCH(E$1,CantidadMercados[#Headers],0),0)="","",VLOOKUP($A22,CantidadMercados[],MATCH(E$1,CantidadMercados[#Headers],0),0)),"")</f>
        <v>9</v>
      </c>
      <c r="F22" s="51">
        <f t="shared" si="1"/>
        <v>25</v>
      </c>
    </row>
    <row r="23" spans="1:6" ht="17.25" x14ac:dyDescent="0.25">
      <c r="A23" s="50" t="s">
        <v>34</v>
      </c>
      <c r="B23" s="12" t="s">
        <v>30</v>
      </c>
      <c r="C23" s="13">
        <f>+IFERROR(IF(VLOOKUP($A23,CantidadMercados[],MATCH(C$1,CantidadMercados[#Headers],0),0)="","",VLOOKUP($A23,CantidadMercados[],MATCH(C$1,CantidadMercados[#Headers],0),0)),"")</f>
        <v>8</v>
      </c>
      <c r="D23" s="13">
        <f>+IFERROR(IF(VLOOKUP($A23,CantidadMercados[],MATCH(D$1,CantidadMercados[#Headers],0),0)="","",VLOOKUP($A23,CantidadMercados[],MATCH(D$1,CantidadMercados[#Headers],0),0)),"")</f>
        <v>8</v>
      </c>
      <c r="E23" s="13">
        <f>+IFERROR(IF(VLOOKUP($A23,CantidadMercados[],MATCH(E$1,CantidadMercados[#Headers],0),0)="","",VLOOKUP($A23,CantidadMercados[],MATCH(E$1,CantidadMercados[#Headers],0),0)),"")</f>
        <v>8</v>
      </c>
      <c r="F23" s="51">
        <f t="shared" si="1"/>
        <v>24</v>
      </c>
    </row>
    <row r="24" spans="1:6" ht="17.25" x14ac:dyDescent="0.25">
      <c r="A24" s="50" t="s">
        <v>35</v>
      </c>
      <c r="B24" s="12" t="s">
        <v>30</v>
      </c>
      <c r="C24" s="13">
        <f>+IFERROR(IF(VLOOKUP($A24,CantidadMercados[],MATCH(C$1,CantidadMercados[#Headers],0),0)="","",VLOOKUP($A24,CantidadMercados[],MATCH(C$1,CantidadMercados[#Headers],0),0)),"")</f>
        <v>4</v>
      </c>
      <c r="D24" s="13">
        <f>+IFERROR(IF(VLOOKUP($A24,CantidadMercados[],MATCH(D$1,CantidadMercados[#Headers],0),0)="","",VLOOKUP($A24,CantidadMercados[],MATCH(D$1,CantidadMercados[#Headers],0),0)),"")</f>
        <v>4</v>
      </c>
      <c r="E24" s="13">
        <f>+IFERROR(IF(VLOOKUP($A24,CantidadMercados[],MATCH(E$1,CantidadMercados[#Headers],0),0)="","",VLOOKUP($A24,CantidadMercados[],MATCH(E$1,CantidadMercados[#Headers],0),0)),"")</f>
        <v>5</v>
      </c>
      <c r="F24" s="51">
        <f t="shared" si="1"/>
        <v>13</v>
      </c>
    </row>
    <row r="25" spans="1:6" ht="17.25" x14ac:dyDescent="0.25">
      <c r="A25" s="50" t="s">
        <v>36</v>
      </c>
      <c r="B25" s="12" t="s">
        <v>30</v>
      </c>
      <c r="C25" s="13">
        <f>+IFERROR(IF(VLOOKUP($A25,CantidadMercados[],MATCH(C$1,CantidadMercados[#Headers],0),0)="","",VLOOKUP($A25,CantidadMercados[],MATCH(C$1,CantidadMercados[#Headers],0),0)),"")</f>
        <v>4</v>
      </c>
      <c r="D25" s="13">
        <f>+IFERROR(IF(VLOOKUP($A25,CantidadMercados[],MATCH(D$1,CantidadMercados[#Headers],0),0)="","",VLOOKUP($A25,CantidadMercados[],MATCH(D$1,CantidadMercados[#Headers],0),0)),"")</f>
        <v>4</v>
      </c>
      <c r="E25" s="13">
        <f>+IFERROR(IF(VLOOKUP($A25,CantidadMercados[],MATCH(E$1,CantidadMercados[#Headers],0),0)="","",VLOOKUP($A25,CantidadMercados[],MATCH(E$1,CantidadMercados[#Headers],0),0)),"")</f>
        <v>5</v>
      </c>
      <c r="F25" s="51">
        <f t="shared" si="1"/>
        <v>13</v>
      </c>
    </row>
    <row r="26" spans="1:6" ht="17.25" x14ac:dyDescent="0.25">
      <c r="A26" s="50" t="s">
        <v>37</v>
      </c>
      <c r="B26" s="12" t="s">
        <v>30</v>
      </c>
      <c r="C26" s="13">
        <f>+IFERROR(IF(VLOOKUP($A26,CantidadMercados[],MATCH(C$1,CantidadMercados[#Headers],0),0)="","",VLOOKUP($A26,CantidadMercados[],MATCH(C$1,CantidadMercados[#Headers],0),0)),"")</f>
        <v>4</v>
      </c>
      <c r="D26" s="13">
        <f>+IFERROR(IF(VLOOKUP($A26,CantidadMercados[],MATCH(D$1,CantidadMercados[#Headers],0),0)="","",VLOOKUP($A26,CantidadMercados[],MATCH(D$1,CantidadMercados[#Headers],0),0)),"")</f>
        <v>4</v>
      </c>
      <c r="E26" s="13">
        <f>+IFERROR(IF(VLOOKUP($A26,CantidadMercados[],MATCH(E$1,CantidadMercados[#Headers],0),0)="","",VLOOKUP($A26,CantidadMercados[],MATCH(E$1,CantidadMercados[#Headers],0),0)),"")</f>
        <v>5</v>
      </c>
      <c r="F26" s="51">
        <f t="shared" si="1"/>
        <v>13</v>
      </c>
    </row>
    <row r="27" spans="1:6" ht="17.25" x14ac:dyDescent="0.25">
      <c r="A27" s="50" t="s">
        <v>38</v>
      </c>
      <c r="B27" s="12" t="s">
        <v>30</v>
      </c>
      <c r="C27" s="13">
        <f>+IFERROR(IF(VLOOKUP($A27,CantidadMercados[],MATCH(C$1,CantidadMercados[#Headers],0),0)="","",VLOOKUP($A27,CantidadMercados[],MATCH(C$1,CantidadMercados[#Headers],0),0)),"")</f>
        <v>20</v>
      </c>
      <c r="D27" s="13">
        <f>+IFERROR(IF(VLOOKUP($A27,CantidadMercados[],MATCH(D$1,CantidadMercados[#Headers],0),0)="","",VLOOKUP($A27,CantidadMercados[],MATCH(D$1,CantidadMercados[#Headers],0),0)),"")</f>
        <v>20</v>
      </c>
      <c r="E27" s="13">
        <f>+IFERROR(IF(VLOOKUP($A27,CantidadMercados[],MATCH(E$1,CantidadMercados[#Headers],0),0)="","",VLOOKUP($A27,CantidadMercados[],MATCH(E$1,CantidadMercados[#Headers],0),0)),"")</f>
        <v>21</v>
      </c>
      <c r="F27" s="51">
        <f t="shared" si="1"/>
        <v>61</v>
      </c>
    </row>
    <row r="28" spans="1:6" ht="17.25" x14ac:dyDescent="0.25">
      <c r="A28" s="50" t="s">
        <v>39</v>
      </c>
      <c r="B28" s="12" t="s">
        <v>30</v>
      </c>
      <c r="C28" s="13">
        <f>+IFERROR(IF(VLOOKUP($A28,CantidadMercados[],MATCH(C$1,CantidadMercados[#Headers],0),0)="","",VLOOKUP($A28,CantidadMercados[],MATCH(C$1,CantidadMercados[#Headers],0),0)),"")</f>
        <v>4</v>
      </c>
      <c r="D28" s="13">
        <f>+IFERROR(IF(VLOOKUP($A28,CantidadMercados[],MATCH(D$1,CantidadMercados[#Headers],0),0)="","",VLOOKUP($A28,CantidadMercados[],MATCH(D$1,CantidadMercados[#Headers],0),0)),"")</f>
        <v>4</v>
      </c>
      <c r="E28" s="13">
        <f>+IFERROR(IF(VLOOKUP($A28,CantidadMercados[],MATCH(E$1,CantidadMercados[#Headers],0),0)="","",VLOOKUP($A28,CantidadMercados[],MATCH(E$1,CantidadMercados[#Headers],0),0)),"")</f>
        <v>5</v>
      </c>
      <c r="F28" s="51">
        <f t="shared" si="1"/>
        <v>13</v>
      </c>
    </row>
    <row r="29" spans="1:6" ht="17.25" x14ac:dyDescent="0.25">
      <c r="A29" s="50" t="s">
        <v>40</v>
      </c>
      <c r="B29" s="12" t="s">
        <v>41</v>
      </c>
      <c r="C29" s="13">
        <f>+IFERROR(IF(VLOOKUP($A29,CantidadMercados[],MATCH(C$1,CantidadMercados[#Headers],0),0)="","",VLOOKUP($A29,CantidadMercados[],MATCH(C$1,CantidadMercados[#Headers],0),0)),"")</f>
        <v>16</v>
      </c>
      <c r="D29" s="13">
        <f>+IFERROR(IF(VLOOKUP($A29,CantidadMercados[],MATCH(D$1,CantidadMercados[#Headers],0),0)="","",VLOOKUP($A29,CantidadMercados[],MATCH(D$1,CantidadMercados[#Headers],0),0)),"")</f>
        <v>16</v>
      </c>
      <c r="E29" s="13">
        <f>+IFERROR(IF(VLOOKUP($A29,CantidadMercados[],MATCH(E$1,CantidadMercados[#Headers],0),0)="","",VLOOKUP($A29,CantidadMercados[],MATCH(E$1,CantidadMercados[#Headers],0),0)),"")</f>
        <v>16</v>
      </c>
      <c r="F29" s="51">
        <f t="shared" si="1"/>
        <v>48</v>
      </c>
    </row>
    <row r="30" spans="1:6" ht="17.25" x14ac:dyDescent="0.25">
      <c r="A30" s="50" t="s">
        <v>42</v>
      </c>
      <c r="B30" s="12" t="s">
        <v>41</v>
      </c>
      <c r="C30" s="13">
        <f>+IFERROR(IF(VLOOKUP($A30,CantidadMercados[],MATCH(C$1,CantidadMercados[#Headers],0),0)="","",VLOOKUP($A30,CantidadMercados[],MATCH(C$1,CantidadMercados[#Headers],0),0)),"")</f>
        <v>16</v>
      </c>
      <c r="D30" s="13">
        <f>+IFERROR(IF(VLOOKUP($A30,CantidadMercados[],MATCH(D$1,CantidadMercados[#Headers],0),0)="","",VLOOKUP($A30,CantidadMercados[],MATCH(D$1,CantidadMercados[#Headers],0),0)),"")</f>
        <v>16</v>
      </c>
      <c r="E30" s="13">
        <f>+IFERROR(IF(VLOOKUP($A30,CantidadMercados[],MATCH(E$1,CantidadMercados[#Headers],0),0)="","",VLOOKUP($A30,CantidadMercados[],MATCH(E$1,CantidadMercados[#Headers],0),0)),"")</f>
        <v>16</v>
      </c>
      <c r="F30" s="51">
        <f t="shared" si="1"/>
        <v>48</v>
      </c>
    </row>
    <row r="31" spans="1:6" ht="17.25" x14ac:dyDescent="0.25">
      <c r="A31" s="50" t="s">
        <v>43</v>
      </c>
      <c r="B31" s="12" t="s">
        <v>41</v>
      </c>
      <c r="C31" s="13">
        <f>+IFERROR(IF(VLOOKUP($A31,CantidadMercados[],MATCH(C$1,CantidadMercados[#Headers],0),0)="","",VLOOKUP($A31,CantidadMercados[],MATCH(C$1,CantidadMercados[#Headers],0),0)),"")</f>
        <v>16</v>
      </c>
      <c r="D31" s="13">
        <f>+IFERROR(IF(VLOOKUP($A31,CantidadMercados[],MATCH(D$1,CantidadMercados[#Headers],0),0)="","",VLOOKUP($A31,CantidadMercados[],MATCH(D$1,CantidadMercados[#Headers],0),0)),"")</f>
        <v>16</v>
      </c>
      <c r="E31" s="13">
        <f>+IFERROR(IF(VLOOKUP($A31,CantidadMercados[],MATCH(E$1,CantidadMercados[#Headers],0),0)="","",VLOOKUP($A31,CantidadMercados[],MATCH(E$1,CantidadMercados[#Headers],0),0)),"")</f>
        <v>18</v>
      </c>
      <c r="F31" s="51">
        <f>+SUM(C31:E31)</f>
        <v>50</v>
      </c>
    </row>
    <row r="32" spans="1:6" ht="17.25" x14ac:dyDescent="0.25">
      <c r="A32" s="50" t="s">
        <v>44</v>
      </c>
      <c r="B32" s="12" t="s">
        <v>41</v>
      </c>
      <c r="C32" s="13">
        <f>+IFERROR(IF(VLOOKUP($A32,CantidadMercados[],MATCH(C$1,CantidadMercados[#Headers],0),0)="","",VLOOKUP($A32,CantidadMercados[],MATCH(C$1,CantidadMercados[#Headers],0),0)),"")</f>
        <v>16</v>
      </c>
      <c r="D32" s="13">
        <f>+IFERROR(IF(VLOOKUP($A32,CantidadMercados[],MATCH(D$1,CantidadMercados[#Headers],0),0)="","",VLOOKUP($A32,CantidadMercados[],MATCH(D$1,CantidadMercados[#Headers],0),0)),"")</f>
        <v>16</v>
      </c>
      <c r="E32" s="13">
        <f>+IFERROR(IF(VLOOKUP($A32,CantidadMercados[],MATCH(E$1,CantidadMercados[#Headers],0),0)="","",VLOOKUP($A32,CantidadMercados[],MATCH(E$1,CantidadMercados[#Headers],0),0)),"")</f>
        <v>16</v>
      </c>
      <c r="F32" s="51">
        <f t="shared" si="1"/>
        <v>48</v>
      </c>
    </row>
    <row r="33" spans="1:6" ht="17.25" x14ac:dyDescent="0.25">
      <c r="A33" s="50" t="s">
        <v>45</v>
      </c>
      <c r="B33" s="12" t="s">
        <v>41</v>
      </c>
      <c r="C33" s="13">
        <f>+IFERROR(IF(VLOOKUP($A33,CantidadMercados[],MATCH(C$1,CantidadMercados[#Headers],0),0)="","",VLOOKUP($A33,CantidadMercados[],MATCH(C$1,CantidadMercados[#Headers],0),0)),"")</f>
        <v>8</v>
      </c>
      <c r="D33" s="13">
        <f>+IFERROR(IF(VLOOKUP($A33,CantidadMercados[],MATCH(D$1,CantidadMercados[#Headers],0),0)="","",VLOOKUP($A33,CantidadMercados[],MATCH(D$1,CantidadMercados[#Headers],0),0)),"")</f>
        <v>8</v>
      </c>
      <c r="E33" s="13">
        <f>+IFERROR(IF(VLOOKUP($A33,CantidadMercados[],MATCH(E$1,CantidadMercados[#Headers],0),0)="","",VLOOKUP($A33,CantidadMercados[],MATCH(E$1,CantidadMercados[#Headers],0),0)),"")</f>
        <v>9</v>
      </c>
      <c r="F33" s="51">
        <f t="shared" si="1"/>
        <v>25</v>
      </c>
    </row>
    <row r="34" spans="1:6" ht="17.25" x14ac:dyDescent="0.25">
      <c r="A34" s="50" t="s">
        <v>46</v>
      </c>
      <c r="B34" s="12" t="s">
        <v>41</v>
      </c>
      <c r="C34" s="13">
        <f>+IFERROR(IF(VLOOKUP($A34,CantidadMercados[],MATCH(C$1,CantidadMercados[#Headers],0),0)="","",VLOOKUP($A34,CantidadMercados[],MATCH(C$1,CantidadMercados[#Headers],0),0)),"")</f>
        <v>12</v>
      </c>
      <c r="D34" s="13">
        <f>+IFERROR(IF(VLOOKUP($A34,CantidadMercados[],MATCH(D$1,CantidadMercados[#Headers],0),0)="","",VLOOKUP($A34,CantidadMercados[],MATCH(D$1,CantidadMercados[#Headers],0),0)),"")</f>
        <v>12</v>
      </c>
      <c r="E34" s="13">
        <f>+IFERROR(IF(VLOOKUP($A34,CantidadMercados[],MATCH(E$1,CantidadMercados[#Headers],0),0)="","",VLOOKUP($A34,CantidadMercados[],MATCH(E$1,CantidadMercados[#Headers],0),0)),"")</f>
        <v>13</v>
      </c>
      <c r="F34" s="51">
        <f t="shared" ref="F34" si="2">+SUM(C34:E34)</f>
        <v>37</v>
      </c>
    </row>
    <row r="35" spans="1:6" ht="18" thickBot="1" x14ac:dyDescent="0.3">
      <c r="A35" s="52" t="s">
        <v>79</v>
      </c>
      <c r="B35" s="5" t="s">
        <v>41</v>
      </c>
      <c r="C35" s="15">
        <f>+IFERROR(IF(VLOOKUP($A35,CantidadMercados[],MATCH(C$1,CantidadMercados[#Headers],0),0)="","",VLOOKUP($A35,CantidadMercados[],MATCH(C$1,CantidadMercados[#Headers],0),0)),"")</f>
        <v>1</v>
      </c>
      <c r="D35" s="15">
        <f>+IFERROR(IF(VLOOKUP($A35,CantidadMercados[],MATCH(D$1,CantidadMercados[#Headers],0),0)="","",VLOOKUP($A35,CantidadMercados[],MATCH(D$1,CantidadMercados[#Headers],0),0)),"")</f>
        <v>1</v>
      </c>
      <c r="E35" s="15">
        <f>+IFERROR(IF(VLOOKUP($A35,CantidadMercados[],MATCH(E$1,CantidadMercados[#Headers],0),0)="","",VLOOKUP($A35,CantidadMercados[],MATCH(E$1,CantidadMercados[#Headers],0),0)),"")</f>
        <v>1</v>
      </c>
      <c r="F35" s="53">
        <f t="shared" si="1"/>
        <v>3</v>
      </c>
    </row>
  </sheetData>
  <mergeCells count="1">
    <mergeCell ref="A2: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F34"/>
  <sheetViews>
    <sheetView showGridLines="0" workbookViewId="0">
      <selection activeCell="A3" sqref="A3"/>
    </sheetView>
  </sheetViews>
  <sheetFormatPr baseColWidth="10" defaultRowHeight="15" x14ac:dyDescent="0.25"/>
  <cols>
    <col min="1" max="1" width="24" bestFit="1" customWidth="1"/>
    <col min="2" max="2" width="21.5703125" bestFit="1" customWidth="1"/>
    <col min="3" max="6" width="15.7109375" customWidth="1"/>
  </cols>
  <sheetData>
    <row r="1" spans="1:6" ht="18.75" thickBot="1" x14ac:dyDescent="0.3">
      <c r="A1" s="46" t="s">
        <v>8</v>
      </c>
      <c r="B1" s="47" t="s">
        <v>9</v>
      </c>
      <c r="C1" s="38" t="str">
        <f>+IF('Data cruda'!$B$1="1er trimestre","Enero",IF('Data cruda'!$B$1="2do trimestre","Abril",IF('Data cruda'!$B$1="3er trimestre","Julio",IF('Data cruda'!$B$1="4to trimestre","Octubre","-"))))</f>
        <v>Enero</v>
      </c>
      <c r="D1" s="38" t="str">
        <f>+IF('Data cruda'!$B$1="1er trimestre","Febrero",IF('Data cruda'!$B$1="2do trimestre","Mayo",IF('Data cruda'!$B$1="3er trimestre","Agosto",IF('Data cruda'!$B$1="4to trimestre","Noviembre","-"))))</f>
        <v>Febrero</v>
      </c>
      <c r="E1" s="38" t="str">
        <f>+IF('Data cruda'!$B$1="1er trimestre","Marzo",IF('Data cruda'!$B$1="2do trimestre","Junio",IF('Data cruda'!$B$1="3er trimestre","Septiembre",IF('Data cruda'!$B$1="4to trimestre","Diciembre","-"))))</f>
        <v>Marzo</v>
      </c>
      <c r="F1" s="48" t="s">
        <v>1</v>
      </c>
    </row>
    <row r="2" spans="1:6" ht="18" thickBot="1" x14ac:dyDescent="0.3">
      <c r="A2" s="58" t="s">
        <v>10</v>
      </c>
      <c r="B2" s="59"/>
      <c r="C2" s="11">
        <f>+SUM(C3:C34)</f>
        <v>0</v>
      </c>
      <c r="D2" s="11">
        <f t="shared" ref="D2:F2" si="0">+SUM(D3:D34)</f>
        <v>1</v>
      </c>
      <c r="E2" s="11">
        <f t="shared" si="0"/>
        <v>1</v>
      </c>
      <c r="F2" s="49">
        <f t="shared" si="0"/>
        <v>2</v>
      </c>
    </row>
    <row r="3" spans="1:6" ht="17.25" x14ac:dyDescent="0.25">
      <c r="A3" s="50" t="s">
        <v>11</v>
      </c>
      <c r="B3" s="12" t="s">
        <v>12</v>
      </c>
      <c r="C3" s="13">
        <f>+IFERROR(IF(VLOOKUP($A3,CantidadFerias[],MATCH(C$1,CantidadFerias[#Headers],0),0)="","",VLOOKUP($A3,CantidadFerias[],MATCH(C$1,CantidadFerias[#Headers],0),0)),"")</f>
        <v>0</v>
      </c>
      <c r="D3" s="13">
        <f>+IFERROR(IF(VLOOKUP($A3,CantidadFerias[],MATCH(D$1,CantidadFerias[#Headers],0),0)="","",VLOOKUP($A3,CantidadFerias[],MATCH(D$1,CantidadFerias[#Headers],0),0)),"")</f>
        <v>0</v>
      </c>
      <c r="E3" s="13">
        <f>+IFERROR(IF(VLOOKUP($A3,CantidadFerias[],MATCH(E$1,CantidadFerias[#Headers],0),0)="","",VLOOKUP($A3,CantidadFerias[],MATCH(E$1,CantidadFerias[#Headers],0),0)),"")</f>
        <v>1</v>
      </c>
      <c r="F3" s="51">
        <f>+SUM(C3:E3)</f>
        <v>1</v>
      </c>
    </row>
    <row r="4" spans="1:6" ht="17.25" x14ac:dyDescent="0.25">
      <c r="A4" s="50" t="s">
        <v>13</v>
      </c>
      <c r="B4" s="12" t="s">
        <v>12</v>
      </c>
      <c r="C4" s="13">
        <f>+IFERROR(IF(VLOOKUP($A4,CantidadFerias[],MATCH(C$1,CantidadFerias[#Headers],0),0)="","",VLOOKUP($A4,CantidadFerias[],MATCH(C$1,CantidadFerias[#Headers],0),0)),"")</f>
        <v>0</v>
      </c>
      <c r="D4" s="13">
        <f>+IFERROR(IF(VLOOKUP($A4,CantidadFerias[],MATCH(D$1,CantidadFerias[#Headers],0),0)="","",VLOOKUP($A4,CantidadFerias[],MATCH(D$1,CantidadFerias[#Headers],0),0)),"")</f>
        <v>0</v>
      </c>
      <c r="E4" s="13">
        <f>+IFERROR(IF(VLOOKUP($A4,CantidadFerias[],MATCH(E$1,CantidadFerias[#Headers],0),0)="","",VLOOKUP($A4,CantidadFerias[],MATCH(E$1,CantidadFerias[#Headers],0),0)),"")</f>
        <v>0</v>
      </c>
      <c r="F4" s="51">
        <f t="shared" ref="F4:F34" si="1">+SUM(C4:E4)</f>
        <v>0</v>
      </c>
    </row>
    <row r="5" spans="1:6" ht="17.25" x14ac:dyDescent="0.25">
      <c r="A5" s="50" t="s">
        <v>14</v>
      </c>
      <c r="B5" s="12" t="s">
        <v>15</v>
      </c>
      <c r="C5" s="13">
        <f>+IFERROR(IF(VLOOKUP($A5,CantidadFerias[],MATCH(C$1,CantidadFerias[#Headers],0),0)="","",VLOOKUP($A5,CantidadFerias[],MATCH(C$1,CantidadFerias[#Headers],0),0)),"")</f>
        <v>0</v>
      </c>
      <c r="D5" s="13">
        <f>+IFERROR(IF(VLOOKUP($A5,CantidadFerias[],MATCH(D$1,CantidadFerias[#Headers],0),0)="","",VLOOKUP($A5,CantidadFerias[],MATCH(D$1,CantidadFerias[#Headers],0),0)),"")</f>
        <v>0</v>
      </c>
      <c r="E5" s="13">
        <f>+IFERROR(IF(VLOOKUP($A5,CantidadFerias[],MATCH(E$1,CantidadFerias[#Headers],0),0)="","",VLOOKUP($A5,CantidadFerias[],MATCH(E$1,CantidadFerias[#Headers],0),0)),"")</f>
        <v>0</v>
      </c>
      <c r="F5" s="51">
        <f t="shared" si="1"/>
        <v>0</v>
      </c>
    </row>
    <row r="6" spans="1:6" ht="17.25" x14ac:dyDescent="0.25">
      <c r="A6" s="50" t="s">
        <v>16</v>
      </c>
      <c r="B6" s="12" t="s">
        <v>15</v>
      </c>
      <c r="C6" s="13">
        <f>+IFERROR(IF(VLOOKUP($A6,CantidadFerias[],MATCH(C$1,CantidadFerias[#Headers],0),0)="","",VLOOKUP($A6,CantidadFerias[],MATCH(C$1,CantidadFerias[#Headers],0),0)),"")</f>
        <v>0</v>
      </c>
      <c r="D6" s="13">
        <f>+IFERROR(IF(VLOOKUP($A6,CantidadFerias[],MATCH(D$1,CantidadFerias[#Headers],0),0)="","",VLOOKUP($A6,CantidadFerias[],MATCH(D$1,CantidadFerias[#Headers],0),0)),"")</f>
        <v>0</v>
      </c>
      <c r="E6" s="13">
        <f>+IFERROR(IF(VLOOKUP($A6,CantidadFerias[],MATCH(E$1,CantidadFerias[#Headers],0),0)="","",VLOOKUP($A6,CantidadFerias[],MATCH(E$1,CantidadFerias[#Headers],0),0)),"")</f>
        <v>0</v>
      </c>
      <c r="F6" s="51">
        <f t="shared" si="1"/>
        <v>0</v>
      </c>
    </row>
    <row r="7" spans="1:6" ht="17.25" x14ac:dyDescent="0.25">
      <c r="A7" s="50" t="s">
        <v>17</v>
      </c>
      <c r="B7" s="12" t="s">
        <v>15</v>
      </c>
      <c r="C7" s="13">
        <f>+IFERROR(IF(VLOOKUP($A7,CantidadFerias[],MATCH(C$1,CantidadFerias[#Headers],0),0)="","",VLOOKUP($A7,CantidadFerias[],MATCH(C$1,CantidadFerias[#Headers],0),0)),"")</f>
        <v>0</v>
      </c>
      <c r="D7" s="13">
        <f>+IFERROR(IF(VLOOKUP($A7,CantidadFerias[],MATCH(D$1,CantidadFerias[#Headers],0),0)="","",VLOOKUP($A7,CantidadFerias[],MATCH(D$1,CantidadFerias[#Headers],0),0)),"")</f>
        <v>0</v>
      </c>
      <c r="E7" s="13">
        <f>+IFERROR(IF(VLOOKUP($A7,CantidadFerias[],MATCH(E$1,CantidadFerias[#Headers],0),0)="","",VLOOKUP($A7,CantidadFerias[],MATCH(E$1,CantidadFerias[#Headers],0),0)),"")</f>
        <v>0</v>
      </c>
      <c r="F7" s="51">
        <f t="shared" si="1"/>
        <v>0</v>
      </c>
    </row>
    <row r="8" spans="1:6" ht="17.25" x14ac:dyDescent="0.25">
      <c r="A8" s="50" t="s">
        <v>18</v>
      </c>
      <c r="B8" s="12" t="s">
        <v>15</v>
      </c>
      <c r="C8" s="13">
        <f>+IFERROR(IF(VLOOKUP($A8,CantidadFerias[],MATCH(C$1,CantidadFerias[#Headers],0),0)="","",VLOOKUP($A8,CantidadFerias[],MATCH(C$1,CantidadFerias[#Headers],0),0)),"")</f>
        <v>0</v>
      </c>
      <c r="D8" s="13">
        <f>+IFERROR(IF(VLOOKUP($A8,CantidadFerias[],MATCH(D$1,CantidadFerias[#Headers],0),0)="","",VLOOKUP($A8,CantidadFerias[],MATCH(D$1,CantidadFerias[#Headers],0),0)),"")</f>
        <v>0</v>
      </c>
      <c r="E8" s="13">
        <f>+IFERROR(IF(VLOOKUP($A8,CantidadFerias[],MATCH(E$1,CantidadFerias[#Headers],0),0)="","",VLOOKUP($A8,CantidadFerias[],MATCH(E$1,CantidadFerias[#Headers],0),0)),"")</f>
        <v>0</v>
      </c>
      <c r="F8" s="51">
        <f t="shared" si="1"/>
        <v>0</v>
      </c>
    </row>
    <row r="9" spans="1:6" ht="17.25" x14ac:dyDescent="0.25">
      <c r="A9" s="50" t="s">
        <v>19</v>
      </c>
      <c r="B9" s="12" t="s">
        <v>15</v>
      </c>
      <c r="C9" s="13">
        <f>+IFERROR(IF(VLOOKUP($A9,CantidadFerias[],MATCH(C$1,CantidadFerias[#Headers],0),0)="","",VLOOKUP($A9,CantidadFerias[],MATCH(C$1,CantidadFerias[#Headers],0),0)),"")</f>
        <v>0</v>
      </c>
      <c r="D9" s="13">
        <f>+IFERROR(IF(VLOOKUP($A9,CantidadFerias[],MATCH(D$1,CantidadFerias[#Headers],0),0)="","",VLOOKUP($A9,CantidadFerias[],MATCH(D$1,CantidadFerias[#Headers],0),0)),"")</f>
        <v>0</v>
      </c>
      <c r="E9" s="13">
        <f>+IFERROR(IF(VLOOKUP($A9,CantidadFerias[],MATCH(E$1,CantidadFerias[#Headers],0),0)="","",VLOOKUP($A9,CantidadFerias[],MATCH(E$1,CantidadFerias[#Headers],0),0)),"")</f>
        <v>0</v>
      </c>
      <c r="F9" s="51">
        <f t="shared" si="1"/>
        <v>0</v>
      </c>
    </row>
    <row r="10" spans="1:6" ht="17.25" x14ac:dyDescent="0.25">
      <c r="A10" s="50" t="s">
        <v>20</v>
      </c>
      <c r="B10" s="12" t="s">
        <v>15</v>
      </c>
      <c r="C10" s="13">
        <f>+IFERROR(IF(VLOOKUP($A10,CantidadFerias[],MATCH(C$1,CantidadFerias[#Headers],0),0)="","",VLOOKUP($A10,CantidadFerias[],MATCH(C$1,CantidadFerias[#Headers],0),0)),"")</f>
        <v>0</v>
      </c>
      <c r="D10" s="13">
        <f>+IFERROR(IF(VLOOKUP($A10,CantidadFerias[],MATCH(D$1,CantidadFerias[#Headers],0),0)="","",VLOOKUP($A10,CantidadFerias[],MATCH(D$1,CantidadFerias[#Headers],0),0)),"")</f>
        <v>0</v>
      </c>
      <c r="E10" s="13">
        <f>+IFERROR(IF(VLOOKUP($A10,CantidadFerias[],MATCH(E$1,CantidadFerias[#Headers],0),0)="","",VLOOKUP($A10,CantidadFerias[],MATCH(E$1,CantidadFerias[#Headers],0),0)),"")</f>
        <v>0</v>
      </c>
      <c r="F10" s="51">
        <f t="shared" si="1"/>
        <v>0</v>
      </c>
    </row>
    <row r="11" spans="1:6" ht="17.25" x14ac:dyDescent="0.25">
      <c r="A11" s="50" t="s">
        <v>21</v>
      </c>
      <c r="B11" s="12" t="s">
        <v>15</v>
      </c>
      <c r="C11" s="13">
        <f>+IFERROR(IF(VLOOKUP($A11,CantidadFerias[],MATCH(C$1,CantidadFerias[#Headers],0),0)="","",VLOOKUP($A11,CantidadFerias[],MATCH(C$1,CantidadFerias[#Headers],0),0)),"")</f>
        <v>0</v>
      </c>
      <c r="D11" s="13">
        <f>+IFERROR(IF(VLOOKUP($A11,CantidadFerias[],MATCH(D$1,CantidadFerias[#Headers],0),0)="","",VLOOKUP($A11,CantidadFerias[],MATCH(D$1,CantidadFerias[#Headers],0),0)),"")</f>
        <v>0</v>
      </c>
      <c r="E11" s="13">
        <f>+IFERROR(IF(VLOOKUP($A11,CantidadFerias[],MATCH(E$1,CantidadFerias[#Headers],0),0)="","",VLOOKUP($A11,CantidadFerias[],MATCH(E$1,CantidadFerias[#Headers],0),0)),"")</f>
        <v>0</v>
      </c>
      <c r="F11" s="51">
        <f t="shared" si="1"/>
        <v>0</v>
      </c>
    </row>
    <row r="12" spans="1:6" ht="17.25" x14ac:dyDescent="0.25">
      <c r="A12" s="50" t="s">
        <v>22</v>
      </c>
      <c r="B12" s="12" t="s">
        <v>15</v>
      </c>
      <c r="C12" s="13">
        <f>+IFERROR(IF(VLOOKUP($A12,CantidadFerias[],MATCH(C$1,CantidadFerias[#Headers],0),0)="","",VLOOKUP($A12,CantidadFerias[],MATCH(C$1,CantidadFerias[#Headers],0),0)),"")</f>
        <v>0</v>
      </c>
      <c r="D12" s="13">
        <f>+IFERROR(IF(VLOOKUP($A12,CantidadFerias[],MATCH(D$1,CantidadFerias[#Headers],0),0)="","",VLOOKUP($A12,CantidadFerias[],MATCH(D$1,CantidadFerias[#Headers],0),0)),"")</f>
        <v>0</v>
      </c>
      <c r="E12" s="13">
        <f>+IFERROR(IF(VLOOKUP($A12,CantidadFerias[],MATCH(E$1,CantidadFerias[#Headers],0),0)="","",VLOOKUP($A12,CantidadFerias[],MATCH(E$1,CantidadFerias[#Headers],0),0)),"")</f>
        <v>0</v>
      </c>
      <c r="F12" s="51">
        <f t="shared" si="1"/>
        <v>0</v>
      </c>
    </row>
    <row r="13" spans="1:6" ht="17.25" x14ac:dyDescent="0.25">
      <c r="A13" s="50" t="s">
        <v>23</v>
      </c>
      <c r="B13" s="12" t="s">
        <v>15</v>
      </c>
      <c r="C13" s="13">
        <f>+IFERROR(IF(VLOOKUP($A13,CantidadFerias[],MATCH(C$1,CantidadFerias[#Headers],0),0)="","",VLOOKUP($A13,CantidadFerias[],MATCH(C$1,CantidadFerias[#Headers],0),0)),"")</f>
        <v>0</v>
      </c>
      <c r="D13" s="13">
        <f>+IFERROR(IF(VLOOKUP($A13,CantidadFerias[],MATCH(D$1,CantidadFerias[#Headers],0),0)="","",VLOOKUP($A13,CantidadFerias[],MATCH(D$1,CantidadFerias[#Headers],0),0)),"")</f>
        <v>0</v>
      </c>
      <c r="E13" s="13">
        <f>+IFERROR(IF(VLOOKUP($A13,CantidadFerias[],MATCH(E$1,CantidadFerias[#Headers],0),0)="","",VLOOKUP($A13,CantidadFerias[],MATCH(E$1,CantidadFerias[#Headers],0),0)),"")</f>
        <v>0</v>
      </c>
      <c r="F13" s="51">
        <f t="shared" si="1"/>
        <v>0</v>
      </c>
    </row>
    <row r="14" spans="1:6" ht="17.25" x14ac:dyDescent="0.25">
      <c r="A14" s="50" t="s">
        <v>24</v>
      </c>
      <c r="B14" s="12" t="s">
        <v>15</v>
      </c>
      <c r="C14" s="13">
        <f>+IFERROR(IF(VLOOKUP($A14,CantidadFerias[],MATCH(C$1,CantidadFerias[#Headers],0),0)="","",VLOOKUP($A14,CantidadFerias[],MATCH(C$1,CantidadFerias[#Headers],0),0)),"")</f>
        <v>0</v>
      </c>
      <c r="D14" s="13">
        <f>+IFERROR(IF(VLOOKUP($A14,CantidadFerias[],MATCH(D$1,CantidadFerias[#Headers],0),0)="","",VLOOKUP($A14,CantidadFerias[],MATCH(D$1,CantidadFerias[#Headers],0),0)),"")</f>
        <v>0</v>
      </c>
      <c r="E14" s="13">
        <f>+IFERROR(IF(VLOOKUP($A14,CantidadFerias[],MATCH(E$1,CantidadFerias[#Headers],0),0)="","",VLOOKUP($A14,CantidadFerias[],MATCH(E$1,CantidadFerias[#Headers],0),0)),"")</f>
        <v>0</v>
      </c>
      <c r="F14" s="51">
        <f t="shared" si="1"/>
        <v>0</v>
      </c>
    </row>
    <row r="15" spans="1:6" ht="17.25" x14ac:dyDescent="0.25">
      <c r="A15" s="50" t="s">
        <v>25</v>
      </c>
      <c r="B15" s="12" t="s">
        <v>15</v>
      </c>
      <c r="C15" s="13">
        <f>+IFERROR(IF(VLOOKUP($A15,CantidadFerias[],MATCH(C$1,CantidadFerias[#Headers],0),0)="","",VLOOKUP($A15,CantidadFerias[],MATCH(C$1,CantidadFerias[#Headers],0),0)),"")</f>
        <v>0</v>
      </c>
      <c r="D15" s="13">
        <f>+IFERROR(IF(VLOOKUP($A15,CantidadFerias[],MATCH(D$1,CantidadFerias[#Headers],0),0)="","",VLOOKUP($A15,CantidadFerias[],MATCH(D$1,CantidadFerias[#Headers],0),0)),"")</f>
        <v>0</v>
      </c>
      <c r="E15" s="13">
        <f>+IFERROR(IF(VLOOKUP($A15,CantidadFerias[],MATCH(E$1,CantidadFerias[#Headers],0),0)="","",VLOOKUP($A15,CantidadFerias[],MATCH(E$1,CantidadFerias[#Headers],0),0)),"")</f>
        <v>0</v>
      </c>
      <c r="F15" s="51">
        <f t="shared" si="1"/>
        <v>0</v>
      </c>
    </row>
    <row r="16" spans="1:6" ht="17.25" x14ac:dyDescent="0.25">
      <c r="A16" s="50" t="s">
        <v>26</v>
      </c>
      <c r="B16" s="12" t="s">
        <v>15</v>
      </c>
      <c r="C16" s="13">
        <f>+IFERROR(IF(VLOOKUP($A16,CantidadFerias[],MATCH(C$1,CantidadFerias[#Headers],0),0)="","",VLOOKUP($A16,CantidadFerias[],MATCH(C$1,CantidadFerias[#Headers],0),0)),"")</f>
        <v>0</v>
      </c>
      <c r="D16" s="13">
        <f>+IFERROR(IF(VLOOKUP($A16,CantidadFerias[],MATCH(D$1,CantidadFerias[#Headers],0),0)="","",VLOOKUP($A16,CantidadFerias[],MATCH(D$1,CantidadFerias[#Headers],0),0)),"")</f>
        <v>0</v>
      </c>
      <c r="E16" s="13">
        <f>+IFERROR(IF(VLOOKUP($A16,CantidadFerias[],MATCH(E$1,CantidadFerias[#Headers],0),0)="","",VLOOKUP($A16,CantidadFerias[],MATCH(E$1,CantidadFerias[#Headers],0),0)),"")</f>
        <v>0</v>
      </c>
      <c r="F16" s="51">
        <f t="shared" si="1"/>
        <v>0</v>
      </c>
    </row>
    <row r="17" spans="1:6" ht="17.25" x14ac:dyDescent="0.25">
      <c r="A17" s="50" t="s">
        <v>27</v>
      </c>
      <c r="B17" s="12" t="s">
        <v>15</v>
      </c>
      <c r="C17" s="13">
        <f>+IFERROR(IF(VLOOKUP($A17,CantidadFerias[],MATCH(C$1,CantidadFerias[#Headers],0),0)="","",VLOOKUP($A17,CantidadFerias[],MATCH(C$1,CantidadFerias[#Headers],0),0)),"")</f>
        <v>0</v>
      </c>
      <c r="D17" s="13">
        <f>+IFERROR(IF(VLOOKUP($A17,CantidadFerias[],MATCH(D$1,CantidadFerias[#Headers],0),0)="","",VLOOKUP($A17,CantidadFerias[],MATCH(D$1,CantidadFerias[#Headers],0),0)),"")</f>
        <v>0</v>
      </c>
      <c r="E17" s="13">
        <f>+IFERROR(IF(VLOOKUP($A17,CantidadFerias[],MATCH(E$1,CantidadFerias[#Headers],0),0)="","",VLOOKUP($A17,CantidadFerias[],MATCH(E$1,CantidadFerias[#Headers],0),0)),"")</f>
        <v>0</v>
      </c>
      <c r="F17" s="51">
        <f t="shared" si="1"/>
        <v>0</v>
      </c>
    </row>
    <row r="18" spans="1:6" ht="17.25" x14ac:dyDescent="0.25">
      <c r="A18" s="50" t="s">
        <v>28</v>
      </c>
      <c r="B18" s="12" t="s">
        <v>15</v>
      </c>
      <c r="C18" s="13">
        <f>+IFERROR(IF(VLOOKUP($A18,CantidadFerias[],MATCH(C$1,CantidadFerias[#Headers],0),0)="","",VLOOKUP($A18,CantidadFerias[],MATCH(C$1,CantidadFerias[#Headers],0),0)),"")</f>
        <v>0</v>
      </c>
      <c r="D18" s="13">
        <f>+IFERROR(IF(VLOOKUP($A18,CantidadFerias[],MATCH(D$1,CantidadFerias[#Headers],0),0)="","",VLOOKUP($A18,CantidadFerias[],MATCH(D$1,CantidadFerias[#Headers],0),0)),"")</f>
        <v>0</v>
      </c>
      <c r="E18" s="13">
        <f>+IFERROR(IF(VLOOKUP($A18,CantidadFerias[],MATCH(E$1,CantidadFerias[#Headers],0),0)="","",VLOOKUP($A18,CantidadFerias[],MATCH(E$1,CantidadFerias[#Headers],0),0)),"")</f>
        <v>0</v>
      </c>
      <c r="F18" s="51">
        <f t="shared" si="1"/>
        <v>0</v>
      </c>
    </row>
    <row r="19" spans="1:6" ht="17.25" x14ac:dyDescent="0.25">
      <c r="A19" s="50" t="s">
        <v>29</v>
      </c>
      <c r="B19" s="12" t="s">
        <v>30</v>
      </c>
      <c r="C19" s="13">
        <f>+IFERROR(IF(VLOOKUP($A19,CantidadFerias[],MATCH(C$1,CantidadFerias[#Headers],0),0)="","",VLOOKUP($A19,CantidadFerias[],MATCH(C$1,CantidadFerias[#Headers],0),0)),"")</f>
        <v>0</v>
      </c>
      <c r="D19" s="13">
        <f>+IFERROR(IF(VLOOKUP($A19,CantidadFerias[],MATCH(D$1,CantidadFerias[#Headers],0),0)="","",VLOOKUP($A19,CantidadFerias[],MATCH(D$1,CantidadFerias[#Headers],0),0)),"")</f>
        <v>0</v>
      </c>
      <c r="E19" s="13">
        <f>+IFERROR(IF(VLOOKUP($A19,CantidadFerias[],MATCH(E$1,CantidadFerias[#Headers],0),0)="","",VLOOKUP($A19,CantidadFerias[],MATCH(E$1,CantidadFerias[#Headers],0),0)),"")</f>
        <v>0</v>
      </c>
      <c r="F19" s="51">
        <f t="shared" si="1"/>
        <v>0</v>
      </c>
    </row>
    <row r="20" spans="1:6" ht="17.25" x14ac:dyDescent="0.25">
      <c r="A20" s="50" t="s">
        <v>31</v>
      </c>
      <c r="B20" s="12" t="s">
        <v>30</v>
      </c>
      <c r="C20" s="13">
        <f>+IFERROR(IF(VLOOKUP($A20,CantidadFerias[],MATCH(C$1,CantidadFerias[#Headers],0),0)="","",VLOOKUP($A20,CantidadFerias[],MATCH(C$1,CantidadFerias[#Headers],0),0)),"")</f>
        <v>0</v>
      </c>
      <c r="D20" s="13">
        <f>+IFERROR(IF(VLOOKUP($A20,CantidadFerias[],MATCH(D$1,CantidadFerias[#Headers],0),0)="","",VLOOKUP($A20,CantidadFerias[],MATCH(D$1,CantidadFerias[#Headers],0),0)),"")</f>
        <v>0</v>
      </c>
      <c r="E20" s="13">
        <f>+IFERROR(IF(VLOOKUP($A20,CantidadFerias[],MATCH(E$1,CantidadFerias[#Headers],0),0)="","",VLOOKUP($A20,CantidadFerias[],MATCH(E$1,CantidadFerias[#Headers],0),0)),"")</f>
        <v>0</v>
      </c>
      <c r="F20" s="51">
        <f t="shared" si="1"/>
        <v>0</v>
      </c>
    </row>
    <row r="21" spans="1:6" ht="17.25" x14ac:dyDescent="0.25">
      <c r="A21" s="50" t="s">
        <v>32</v>
      </c>
      <c r="B21" s="12" t="s">
        <v>30</v>
      </c>
      <c r="C21" s="13">
        <f>+IFERROR(IF(VLOOKUP($A21,CantidadFerias[],MATCH(C$1,CantidadFerias[#Headers],0),0)="","",VLOOKUP($A21,CantidadFerias[],MATCH(C$1,CantidadFerias[#Headers],0),0)),"")</f>
        <v>0</v>
      </c>
      <c r="D21" s="13">
        <f>+IFERROR(IF(VLOOKUP($A21,CantidadFerias[],MATCH(D$1,CantidadFerias[#Headers],0),0)="","",VLOOKUP($A21,CantidadFerias[],MATCH(D$1,CantidadFerias[#Headers],0),0)),"")</f>
        <v>1</v>
      </c>
      <c r="E21" s="13">
        <f>+IFERROR(IF(VLOOKUP($A21,CantidadFerias[],MATCH(E$1,CantidadFerias[#Headers],0),0)="","",VLOOKUP($A21,CantidadFerias[],MATCH(E$1,CantidadFerias[#Headers],0),0)),"")</f>
        <v>0</v>
      </c>
      <c r="F21" s="51">
        <f t="shared" si="1"/>
        <v>1</v>
      </c>
    </row>
    <row r="22" spans="1:6" ht="17.25" x14ac:dyDescent="0.25">
      <c r="A22" s="50" t="s">
        <v>33</v>
      </c>
      <c r="B22" s="12" t="s">
        <v>30</v>
      </c>
      <c r="C22" s="13">
        <f>+IFERROR(IF(VLOOKUP($A22,CantidadFerias[],MATCH(C$1,CantidadFerias[#Headers],0),0)="","",VLOOKUP($A22,CantidadFerias[],MATCH(C$1,CantidadFerias[#Headers],0),0)),"")</f>
        <v>0</v>
      </c>
      <c r="D22" s="13">
        <f>+IFERROR(IF(VLOOKUP($A22,CantidadFerias[],MATCH(D$1,CantidadFerias[#Headers],0),0)="","",VLOOKUP($A22,CantidadFerias[],MATCH(D$1,CantidadFerias[#Headers],0),0)),"")</f>
        <v>0</v>
      </c>
      <c r="E22" s="13">
        <f>+IFERROR(IF(VLOOKUP($A22,CantidadFerias[],MATCH(E$1,CantidadFerias[#Headers],0),0)="","",VLOOKUP($A22,CantidadFerias[],MATCH(E$1,CantidadFerias[#Headers],0),0)),"")</f>
        <v>0</v>
      </c>
      <c r="F22" s="51">
        <f t="shared" si="1"/>
        <v>0</v>
      </c>
    </row>
    <row r="23" spans="1:6" ht="17.25" x14ac:dyDescent="0.25">
      <c r="A23" s="50" t="s">
        <v>34</v>
      </c>
      <c r="B23" s="12" t="s">
        <v>30</v>
      </c>
      <c r="C23" s="13">
        <f>+IFERROR(IF(VLOOKUP($A23,CantidadFerias[],MATCH(C$1,CantidadFerias[#Headers],0),0)="","",VLOOKUP($A23,CantidadFerias[],MATCH(C$1,CantidadFerias[#Headers],0),0)),"")</f>
        <v>0</v>
      </c>
      <c r="D23" s="13">
        <f>+IFERROR(IF(VLOOKUP($A23,CantidadFerias[],MATCH(D$1,CantidadFerias[#Headers],0),0)="","",VLOOKUP($A23,CantidadFerias[],MATCH(D$1,CantidadFerias[#Headers],0),0)),"")</f>
        <v>0</v>
      </c>
      <c r="E23" s="13">
        <f>+IFERROR(IF(VLOOKUP($A23,CantidadFerias[],MATCH(E$1,CantidadFerias[#Headers],0),0)="","",VLOOKUP($A23,CantidadFerias[],MATCH(E$1,CantidadFerias[#Headers],0),0)),"")</f>
        <v>0</v>
      </c>
      <c r="F23" s="51">
        <f t="shared" si="1"/>
        <v>0</v>
      </c>
    </row>
    <row r="24" spans="1:6" ht="17.25" x14ac:dyDescent="0.25">
      <c r="A24" s="50" t="s">
        <v>35</v>
      </c>
      <c r="B24" s="12" t="s">
        <v>30</v>
      </c>
      <c r="C24" s="13">
        <f>+IFERROR(IF(VLOOKUP($A24,CantidadFerias[],MATCH(C$1,CantidadFerias[#Headers],0),0)="","",VLOOKUP($A24,CantidadFerias[],MATCH(C$1,CantidadFerias[#Headers],0),0)),"")</f>
        <v>0</v>
      </c>
      <c r="D24" s="13">
        <f>+IFERROR(IF(VLOOKUP($A24,CantidadFerias[],MATCH(D$1,CantidadFerias[#Headers],0),0)="","",VLOOKUP($A24,CantidadFerias[],MATCH(D$1,CantidadFerias[#Headers],0),0)),"")</f>
        <v>0</v>
      </c>
      <c r="E24" s="13">
        <f>+IFERROR(IF(VLOOKUP($A24,CantidadFerias[],MATCH(E$1,CantidadFerias[#Headers],0),0)="","",VLOOKUP($A24,CantidadFerias[],MATCH(E$1,CantidadFerias[#Headers],0),0)),"")</f>
        <v>0</v>
      </c>
      <c r="F24" s="51">
        <f t="shared" si="1"/>
        <v>0</v>
      </c>
    </row>
    <row r="25" spans="1:6" ht="17.25" x14ac:dyDescent="0.25">
      <c r="A25" s="50" t="s">
        <v>36</v>
      </c>
      <c r="B25" s="12" t="s">
        <v>30</v>
      </c>
      <c r="C25" s="13">
        <f>+IFERROR(IF(VLOOKUP($A25,CantidadFerias[],MATCH(C$1,CantidadFerias[#Headers],0),0)="","",VLOOKUP($A25,CantidadFerias[],MATCH(C$1,CantidadFerias[#Headers],0),0)),"")</f>
        <v>0</v>
      </c>
      <c r="D25" s="13">
        <f>+IFERROR(IF(VLOOKUP($A25,CantidadFerias[],MATCH(D$1,CantidadFerias[#Headers],0),0)="","",VLOOKUP($A25,CantidadFerias[],MATCH(D$1,CantidadFerias[#Headers],0),0)),"")</f>
        <v>0</v>
      </c>
      <c r="E25" s="13">
        <f>+IFERROR(IF(VLOOKUP($A25,CantidadFerias[],MATCH(E$1,CantidadFerias[#Headers],0),0)="","",VLOOKUP($A25,CantidadFerias[],MATCH(E$1,CantidadFerias[#Headers],0),0)),"")</f>
        <v>0</v>
      </c>
      <c r="F25" s="51">
        <f t="shared" si="1"/>
        <v>0</v>
      </c>
    </row>
    <row r="26" spans="1:6" ht="17.25" x14ac:dyDescent="0.25">
      <c r="A26" s="50" t="s">
        <v>37</v>
      </c>
      <c r="B26" s="12" t="s">
        <v>30</v>
      </c>
      <c r="C26" s="13">
        <f>+IFERROR(IF(VLOOKUP($A26,CantidadFerias[],MATCH(C$1,CantidadFerias[#Headers],0),0)="","",VLOOKUP($A26,CantidadFerias[],MATCH(C$1,CantidadFerias[#Headers],0),0)),"")</f>
        <v>0</v>
      </c>
      <c r="D26" s="13">
        <f>+IFERROR(IF(VLOOKUP($A26,CantidadFerias[],MATCH(D$1,CantidadFerias[#Headers],0),0)="","",VLOOKUP($A26,CantidadFerias[],MATCH(D$1,CantidadFerias[#Headers],0),0)),"")</f>
        <v>0</v>
      </c>
      <c r="E26" s="13">
        <f>+IFERROR(IF(VLOOKUP($A26,CantidadFerias[],MATCH(E$1,CantidadFerias[#Headers],0),0)="","",VLOOKUP($A26,CantidadFerias[],MATCH(E$1,CantidadFerias[#Headers],0),0)),"")</f>
        <v>0</v>
      </c>
      <c r="F26" s="51">
        <f t="shared" si="1"/>
        <v>0</v>
      </c>
    </row>
    <row r="27" spans="1:6" ht="17.25" x14ac:dyDescent="0.25">
      <c r="A27" s="50" t="s">
        <v>38</v>
      </c>
      <c r="B27" s="12" t="s">
        <v>30</v>
      </c>
      <c r="C27" s="13">
        <f>+IFERROR(IF(VLOOKUP($A27,CantidadFerias[],MATCH(C$1,CantidadFerias[#Headers],0),0)="","",VLOOKUP($A27,CantidadFerias[],MATCH(C$1,CantidadFerias[#Headers],0),0)),"")</f>
        <v>0</v>
      </c>
      <c r="D27" s="13">
        <f>+IFERROR(IF(VLOOKUP($A27,CantidadFerias[],MATCH(D$1,CantidadFerias[#Headers],0),0)="","",VLOOKUP($A27,CantidadFerias[],MATCH(D$1,CantidadFerias[#Headers],0),0)),"")</f>
        <v>0</v>
      </c>
      <c r="E27" s="13">
        <f>+IFERROR(IF(VLOOKUP($A27,CantidadFerias[],MATCH(E$1,CantidadFerias[#Headers],0),0)="","",VLOOKUP($A27,CantidadFerias[],MATCH(E$1,CantidadFerias[#Headers],0),0)),"")</f>
        <v>0</v>
      </c>
      <c r="F27" s="51">
        <f t="shared" si="1"/>
        <v>0</v>
      </c>
    </row>
    <row r="28" spans="1:6" ht="17.25" x14ac:dyDescent="0.25">
      <c r="A28" s="50" t="s">
        <v>39</v>
      </c>
      <c r="B28" s="12" t="s">
        <v>30</v>
      </c>
      <c r="C28" s="13">
        <f>+IFERROR(IF(VLOOKUP($A28,CantidadFerias[],MATCH(C$1,CantidadFerias[#Headers],0),0)="","",VLOOKUP($A28,CantidadFerias[],MATCH(C$1,CantidadFerias[#Headers],0),0)),"")</f>
        <v>0</v>
      </c>
      <c r="D28" s="13">
        <f>+IFERROR(IF(VLOOKUP($A28,CantidadFerias[],MATCH(D$1,CantidadFerias[#Headers],0),0)="","",VLOOKUP($A28,CantidadFerias[],MATCH(D$1,CantidadFerias[#Headers],0),0)),"")</f>
        <v>0</v>
      </c>
      <c r="E28" s="13">
        <f>+IFERROR(IF(VLOOKUP($A28,CantidadFerias[],MATCH(E$1,CantidadFerias[#Headers],0),0)="","",VLOOKUP($A28,CantidadFerias[],MATCH(E$1,CantidadFerias[#Headers],0),0)),"")</f>
        <v>0</v>
      </c>
      <c r="F28" s="51">
        <f t="shared" si="1"/>
        <v>0</v>
      </c>
    </row>
    <row r="29" spans="1:6" ht="17.25" x14ac:dyDescent="0.25">
      <c r="A29" s="50" t="s">
        <v>40</v>
      </c>
      <c r="B29" s="12" t="s">
        <v>41</v>
      </c>
      <c r="C29" s="13">
        <f>+IFERROR(IF(VLOOKUP($A29,CantidadFerias[],MATCH(C$1,CantidadFerias[#Headers],0),0)="","",VLOOKUP($A29,CantidadFerias[],MATCH(C$1,CantidadFerias[#Headers],0),0)),"")</f>
        <v>0</v>
      </c>
      <c r="D29" s="13">
        <f>+IFERROR(IF(VLOOKUP($A29,CantidadFerias[],MATCH(D$1,CantidadFerias[#Headers],0),0)="","",VLOOKUP($A29,CantidadFerias[],MATCH(D$1,CantidadFerias[#Headers],0),0)),"")</f>
        <v>0</v>
      </c>
      <c r="E29" s="13">
        <f>+IFERROR(IF(VLOOKUP($A29,CantidadFerias[],MATCH(E$1,CantidadFerias[#Headers],0),0)="","",VLOOKUP($A29,CantidadFerias[],MATCH(E$1,CantidadFerias[#Headers],0),0)),"")</f>
        <v>0</v>
      </c>
      <c r="F29" s="51">
        <f t="shared" si="1"/>
        <v>0</v>
      </c>
    </row>
    <row r="30" spans="1:6" ht="17.25" x14ac:dyDescent="0.25">
      <c r="A30" s="50" t="s">
        <v>42</v>
      </c>
      <c r="B30" s="12" t="s">
        <v>41</v>
      </c>
      <c r="C30" s="13">
        <f>+IFERROR(IF(VLOOKUP($A30,CantidadFerias[],MATCH(C$1,CantidadFerias[#Headers],0),0)="","",VLOOKUP($A30,CantidadFerias[],MATCH(C$1,CantidadFerias[#Headers],0),0)),"")</f>
        <v>0</v>
      </c>
      <c r="D30" s="13">
        <f>+IFERROR(IF(VLOOKUP($A30,CantidadFerias[],MATCH(D$1,CantidadFerias[#Headers],0),0)="","",VLOOKUP($A30,CantidadFerias[],MATCH(D$1,CantidadFerias[#Headers],0),0)),"")</f>
        <v>0</v>
      </c>
      <c r="E30" s="13">
        <f>+IFERROR(IF(VLOOKUP($A30,CantidadFerias[],MATCH(E$1,CantidadFerias[#Headers],0),0)="","",VLOOKUP($A30,CantidadFerias[],MATCH(E$1,CantidadFerias[#Headers],0),0)),"")</f>
        <v>0</v>
      </c>
      <c r="F30" s="51">
        <f t="shared" si="1"/>
        <v>0</v>
      </c>
    </row>
    <row r="31" spans="1:6" ht="17.25" x14ac:dyDescent="0.25">
      <c r="A31" s="50" t="s">
        <v>43</v>
      </c>
      <c r="B31" s="12" t="s">
        <v>41</v>
      </c>
      <c r="C31" s="13">
        <f>+IFERROR(IF(VLOOKUP($A31,CantidadFerias[],MATCH(C$1,CantidadFerias[#Headers],0),0)="","",VLOOKUP($A31,CantidadFerias[],MATCH(C$1,CantidadFerias[#Headers],0),0)),"")</f>
        <v>0</v>
      </c>
      <c r="D31" s="13">
        <f>+IFERROR(IF(VLOOKUP($A31,CantidadFerias[],MATCH(D$1,CantidadFerias[#Headers],0),0)="","",VLOOKUP($A31,CantidadFerias[],MATCH(D$1,CantidadFerias[#Headers],0),0)),"")</f>
        <v>0</v>
      </c>
      <c r="E31" s="13">
        <f>+IFERROR(IF(VLOOKUP($A31,CantidadFerias[],MATCH(E$1,CantidadFerias[#Headers],0),0)="","",VLOOKUP($A31,CantidadFerias[],MATCH(E$1,CantidadFerias[#Headers],0),0)),"")</f>
        <v>0</v>
      </c>
      <c r="F31" s="51">
        <f t="shared" si="1"/>
        <v>0</v>
      </c>
    </row>
    <row r="32" spans="1:6" ht="17.25" x14ac:dyDescent="0.25">
      <c r="A32" s="50" t="s">
        <v>44</v>
      </c>
      <c r="B32" s="12" t="s">
        <v>41</v>
      </c>
      <c r="C32" s="13">
        <f>+IFERROR(IF(VLOOKUP($A32,CantidadFerias[],MATCH(C$1,CantidadFerias[#Headers],0),0)="","",VLOOKUP($A32,CantidadFerias[],MATCH(C$1,CantidadFerias[#Headers],0),0)),"")</f>
        <v>0</v>
      </c>
      <c r="D32" s="13">
        <f>+IFERROR(IF(VLOOKUP($A32,CantidadFerias[],MATCH(D$1,CantidadFerias[#Headers],0),0)="","",VLOOKUP($A32,CantidadFerias[],MATCH(D$1,CantidadFerias[#Headers],0),0)),"")</f>
        <v>0</v>
      </c>
      <c r="E32" s="13">
        <f>+IFERROR(IF(VLOOKUP($A32,CantidadFerias[],MATCH(E$1,CantidadFerias[#Headers],0),0)="","",VLOOKUP($A32,CantidadFerias[],MATCH(E$1,CantidadFerias[#Headers],0),0)),"")</f>
        <v>0</v>
      </c>
      <c r="F32" s="51">
        <f t="shared" si="1"/>
        <v>0</v>
      </c>
    </row>
    <row r="33" spans="1:6" ht="17.25" x14ac:dyDescent="0.25">
      <c r="A33" s="50" t="s">
        <v>45</v>
      </c>
      <c r="B33" s="12" t="s">
        <v>41</v>
      </c>
      <c r="C33" s="13">
        <f>+IFERROR(IF(VLOOKUP($A33,CantidadFerias[],MATCH(C$1,CantidadFerias[#Headers],0),0)="","",VLOOKUP($A33,CantidadFerias[],MATCH(C$1,CantidadFerias[#Headers],0),0)),"")</f>
        <v>0</v>
      </c>
      <c r="D33" s="13">
        <f>+IFERROR(IF(VLOOKUP($A33,CantidadFerias[],MATCH(D$1,CantidadFerias[#Headers],0),0)="","",VLOOKUP($A33,CantidadFerias[],MATCH(D$1,CantidadFerias[#Headers],0),0)),"")</f>
        <v>0</v>
      </c>
      <c r="E33" s="13">
        <f>+IFERROR(IF(VLOOKUP($A33,CantidadFerias[],MATCH(E$1,CantidadFerias[#Headers],0),0)="","",VLOOKUP($A33,CantidadFerias[],MATCH(E$1,CantidadFerias[#Headers],0),0)),"")</f>
        <v>0</v>
      </c>
      <c r="F33" s="51">
        <f t="shared" si="1"/>
        <v>0</v>
      </c>
    </row>
    <row r="34" spans="1:6" ht="18" thickBot="1" x14ac:dyDescent="0.3">
      <c r="A34" s="52" t="s">
        <v>46</v>
      </c>
      <c r="B34" s="5" t="s">
        <v>41</v>
      </c>
      <c r="C34" s="15">
        <f>+IFERROR(IF(VLOOKUP($A34,CantidadFerias[],MATCH(C$1,CantidadFerias[#Headers],0),0)="","",VLOOKUP($A34,CantidadFerias[],MATCH(C$1,CantidadFerias[#Headers],0),0)),"")</f>
        <v>0</v>
      </c>
      <c r="D34" s="15">
        <f>+IFERROR(IF(VLOOKUP($A34,CantidadFerias[],MATCH(D$1,CantidadFerias[#Headers],0),0)="","",VLOOKUP($A34,CantidadFerias[],MATCH(D$1,CantidadFerias[#Headers],0),0)),"")</f>
        <v>0</v>
      </c>
      <c r="E34" s="15">
        <f>+IFERROR(IF(VLOOKUP($A34,CantidadFerias[],MATCH(E$1,CantidadFerias[#Headers],0),0)="","",VLOOKUP($A34,CantidadFerias[],MATCH(E$1,CantidadFerias[#Headers],0),0)),"")</f>
        <v>0</v>
      </c>
      <c r="F34" s="53">
        <f t="shared" si="1"/>
        <v>0</v>
      </c>
    </row>
  </sheetData>
  <mergeCells count="1">
    <mergeCell ref="A2: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F34"/>
  <sheetViews>
    <sheetView showGridLines="0" workbookViewId="0">
      <selection activeCell="H11" sqref="H11"/>
    </sheetView>
  </sheetViews>
  <sheetFormatPr baseColWidth="10" defaultRowHeight="15" x14ac:dyDescent="0.25"/>
  <cols>
    <col min="1" max="1" width="24" bestFit="1" customWidth="1"/>
    <col min="2" max="2" width="21.5703125" bestFit="1" customWidth="1"/>
    <col min="3" max="6" width="15.7109375" customWidth="1"/>
  </cols>
  <sheetData>
    <row r="1" spans="1:6" ht="18.75" thickBot="1" x14ac:dyDescent="0.3">
      <c r="A1" s="10" t="s">
        <v>8</v>
      </c>
      <c r="B1" s="10" t="s">
        <v>9</v>
      </c>
      <c r="C1" s="1" t="str">
        <f>+IF('Data cruda'!$B$1="1er trimestre","Enero",IF('Data cruda'!$B$1="2do trimestre","Abril",IF('Data cruda'!$B$1="3er trimestre","Julio",IF('Data cruda'!$B$1="4to trimestre","Octubre","-"))))</f>
        <v>Enero</v>
      </c>
      <c r="D1" s="1" t="str">
        <f>+IF('Data cruda'!$B$1="1er trimestre","Febrero",IF('Data cruda'!$B$1="2do trimestre","Mayo",IF('Data cruda'!$B$1="3er trimestre","Agosto",IF('Data cruda'!$B$1="4to trimestre","Noviembre","-"))))</f>
        <v>Febrero</v>
      </c>
      <c r="E1" s="1" t="str">
        <f>+IF('Data cruda'!$B$1="1er trimestre","Marzo",IF('Data cruda'!$B$1="2do trimestre","Junio",IF('Data cruda'!$B$1="3er trimestre","Septiembre",IF('Data cruda'!$B$1="4to trimestre","Diciembre","-"))))</f>
        <v>Marzo</v>
      </c>
      <c r="F1" s="10" t="s">
        <v>1</v>
      </c>
    </row>
    <row r="2" spans="1:6" ht="18" thickBot="1" x14ac:dyDescent="0.3">
      <c r="A2" s="59" t="s">
        <v>10</v>
      </c>
      <c r="B2" s="59"/>
      <c r="C2" s="11">
        <f>+SUM(C3:C34)</f>
        <v>0</v>
      </c>
      <c r="D2" s="11">
        <f t="shared" ref="D2:F2" si="0">+SUM(D3:D34)</f>
        <v>0</v>
      </c>
      <c r="E2" s="11">
        <f t="shared" si="0"/>
        <v>0</v>
      </c>
      <c r="F2" s="11">
        <f t="shared" si="0"/>
        <v>0</v>
      </c>
    </row>
    <row r="3" spans="1:6" ht="17.25" x14ac:dyDescent="0.25">
      <c r="A3" s="12" t="s">
        <v>11</v>
      </c>
      <c r="B3" s="12" t="s">
        <v>12</v>
      </c>
      <c r="C3" s="13" t="str">
        <f>+IFERROR(IF(VLOOKUP($A3,CiudadanosSupermercados[],MATCH(C$1,CiudadanosSupermercados[#Headers],0),0)="","",VLOOKUP($A3,CiudadanosSupermercados[],MATCH(C$1,CiudadanosSupermercados[#Headers],0),0)),"")</f>
        <v/>
      </c>
      <c r="D3" s="13" t="str">
        <f>+IFERROR(IF(VLOOKUP($A3,CiudadanosSupermercados[],MATCH(D$1,CiudadanosSupermercados[#Headers],0),0)="","",VLOOKUP($A3,CiudadanosSupermercados[],MATCH(D$1,CiudadanosSupermercados[#Headers],0),0)),"")</f>
        <v/>
      </c>
      <c r="E3" s="13" t="str">
        <f>+IFERROR(IF(VLOOKUP($A3,CiudadanosSupermercados[],MATCH(E$1,CiudadanosSupermercados[#Headers],0),0)="","",VLOOKUP($A3,CiudadanosSupermercados[],MATCH(E$1,CiudadanosSupermercados[#Headers],0),0)),"")</f>
        <v/>
      </c>
      <c r="F3" s="14">
        <f>+SUM(C3:E3)</f>
        <v>0</v>
      </c>
    </row>
    <row r="4" spans="1:6" ht="17.25" x14ac:dyDescent="0.25">
      <c r="A4" s="12" t="s">
        <v>13</v>
      </c>
      <c r="B4" s="12" t="s">
        <v>12</v>
      </c>
      <c r="C4" s="13" t="str">
        <f>+IFERROR(IF(VLOOKUP($A4,CiudadanosSupermercados[],MATCH(C$1,CiudadanosSupermercados[#Headers],0),0)="","",VLOOKUP($A4,CiudadanosSupermercados[],MATCH(C$1,CiudadanosSupermercados[#Headers],0),0)),"")</f>
        <v/>
      </c>
      <c r="D4" s="13" t="str">
        <f>+IFERROR(IF(VLOOKUP($A4,CiudadanosSupermercados[],MATCH(D$1,CiudadanosSupermercados[#Headers],0),0)="","",VLOOKUP($A4,CiudadanosSupermercados[],MATCH(D$1,CiudadanosSupermercados[#Headers],0),0)),"")</f>
        <v/>
      </c>
      <c r="E4" s="13" t="str">
        <f>+IFERROR(IF(VLOOKUP($A4,CiudadanosSupermercados[],MATCH(E$1,CiudadanosSupermercados[#Headers],0),0)="","",VLOOKUP($A4,CiudadanosSupermercados[],MATCH(E$1,CiudadanosSupermercados[#Headers],0),0)),"")</f>
        <v/>
      </c>
      <c r="F4" s="14">
        <f t="shared" ref="F4:F34" si="1">+SUM(C4:E4)</f>
        <v>0</v>
      </c>
    </row>
    <row r="5" spans="1:6" ht="17.25" x14ac:dyDescent="0.25">
      <c r="A5" s="12" t="s">
        <v>14</v>
      </c>
      <c r="B5" s="12" t="s">
        <v>15</v>
      </c>
      <c r="C5" s="13" t="str">
        <f>+IFERROR(IF(VLOOKUP($A5,CiudadanosSupermercados[],MATCH(C$1,CiudadanosSupermercados[#Headers],0),0)="","",VLOOKUP($A5,CiudadanosSupermercados[],MATCH(C$1,CiudadanosSupermercados[#Headers],0),0)),"")</f>
        <v/>
      </c>
      <c r="D5" s="13" t="str">
        <f>+IFERROR(IF(VLOOKUP($A5,CiudadanosSupermercados[],MATCH(D$1,CiudadanosSupermercados[#Headers],0),0)="","",VLOOKUP($A5,CiudadanosSupermercados[],MATCH(D$1,CiudadanosSupermercados[#Headers],0),0)),"")</f>
        <v/>
      </c>
      <c r="E5" s="13" t="str">
        <f>+IFERROR(IF(VLOOKUP($A5,CiudadanosSupermercados[],MATCH(E$1,CiudadanosSupermercados[#Headers],0),0)="","",VLOOKUP($A5,CiudadanosSupermercados[],MATCH(E$1,CiudadanosSupermercados[#Headers],0),0)),"")</f>
        <v/>
      </c>
      <c r="F5" s="14">
        <f t="shared" si="1"/>
        <v>0</v>
      </c>
    </row>
    <row r="6" spans="1:6" ht="17.25" x14ac:dyDescent="0.25">
      <c r="A6" s="12" t="s">
        <v>16</v>
      </c>
      <c r="B6" s="12" t="s">
        <v>15</v>
      </c>
      <c r="C6" s="13" t="str">
        <f>+IFERROR(IF(VLOOKUP($A6,CiudadanosSupermercados[],MATCH(C$1,CiudadanosSupermercados[#Headers],0),0)="","",VLOOKUP($A6,CiudadanosSupermercados[],MATCH(C$1,CiudadanosSupermercados[#Headers],0),0)),"")</f>
        <v/>
      </c>
      <c r="D6" s="13" t="str">
        <f>+IFERROR(IF(VLOOKUP($A6,CiudadanosSupermercados[],MATCH(D$1,CiudadanosSupermercados[#Headers],0),0)="","",VLOOKUP($A6,CiudadanosSupermercados[],MATCH(D$1,CiudadanosSupermercados[#Headers],0),0)),"")</f>
        <v/>
      </c>
      <c r="E6" s="13" t="str">
        <f>+IFERROR(IF(VLOOKUP($A6,CiudadanosSupermercados[],MATCH(E$1,CiudadanosSupermercados[#Headers],0),0)="","",VLOOKUP($A6,CiudadanosSupermercados[],MATCH(E$1,CiudadanosSupermercados[#Headers],0),0)),"")</f>
        <v/>
      </c>
      <c r="F6" s="14">
        <f t="shared" si="1"/>
        <v>0</v>
      </c>
    </row>
    <row r="7" spans="1:6" ht="17.25" x14ac:dyDescent="0.25">
      <c r="A7" s="12" t="s">
        <v>17</v>
      </c>
      <c r="B7" s="12" t="s">
        <v>15</v>
      </c>
      <c r="C7" s="13" t="str">
        <f>+IFERROR(IF(VLOOKUP($A7,CiudadanosSupermercados[],MATCH(C$1,CiudadanosSupermercados[#Headers],0),0)="","",VLOOKUP($A7,CiudadanosSupermercados[],MATCH(C$1,CiudadanosSupermercados[#Headers],0),0)),"")</f>
        <v/>
      </c>
      <c r="D7" s="13" t="str">
        <f>+IFERROR(IF(VLOOKUP($A7,CiudadanosSupermercados[],MATCH(D$1,CiudadanosSupermercados[#Headers],0),0)="","",VLOOKUP($A7,CiudadanosSupermercados[],MATCH(D$1,CiudadanosSupermercados[#Headers],0),0)),"")</f>
        <v/>
      </c>
      <c r="E7" s="13" t="str">
        <f>+IFERROR(IF(VLOOKUP($A7,CiudadanosSupermercados[],MATCH(E$1,CiudadanosSupermercados[#Headers],0),0)="","",VLOOKUP($A7,CiudadanosSupermercados[],MATCH(E$1,CiudadanosSupermercados[#Headers],0),0)),"")</f>
        <v/>
      </c>
      <c r="F7" s="14">
        <f t="shared" si="1"/>
        <v>0</v>
      </c>
    </row>
    <row r="8" spans="1:6" ht="17.25" x14ac:dyDescent="0.25">
      <c r="A8" s="12" t="s">
        <v>18</v>
      </c>
      <c r="B8" s="12" t="s">
        <v>15</v>
      </c>
      <c r="C8" s="13" t="str">
        <f>+IFERROR(IF(VLOOKUP($A8,CiudadanosSupermercados[],MATCH(C$1,CiudadanosSupermercados[#Headers],0),0)="","",VLOOKUP($A8,CiudadanosSupermercados[],MATCH(C$1,CiudadanosSupermercados[#Headers],0),0)),"")</f>
        <v/>
      </c>
      <c r="D8" s="13" t="str">
        <f>+IFERROR(IF(VLOOKUP($A8,CiudadanosSupermercados[],MATCH(D$1,CiudadanosSupermercados[#Headers],0),0)="","",VLOOKUP($A8,CiudadanosSupermercados[],MATCH(D$1,CiudadanosSupermercados[#Headers],0),0)),"")</f>
        <v/>
      </c>
      <c r="E8" s="13" t="str">
        <f>+IFERROR(IF(VLOOKUP($A8,CiudadanosSupermercados[],MATCH(E$1,CiudadanosSupermercados[#Headers],0),0)="","",VLOOKUP($A8,CiudadanosSupermercados[],MATCH(E$1,CiudadanosSupermercados[#Headers],0),0)),"")</f>
        <v/>
      </c>
      <c r="F8" s="14">
        <f t="shared" si="1"/>
        <v>0</v>
      </c>
    </row>
    <row r="9" spans="1:6" ht="17.25" x14ac:dyDescent="0.25">
      <c r="A9" s="12" t="s">
        <v>19</v>
      </c>
      <c r="B9" s="12" t="s">
        <v>15</v>
      </c>
      <c r="C9" s="13" t="str">
        <f>+IFERROR(IF(VLOOKUP($A9,CiudadanosSupermercados[],MATCH(C$1,CiudadanosSupermercados[#Headers],0),0)="","",VLOOKUP($A9,CiudadanosSupermercados[],MATCH(C$1,CiudadanosSupermercados[#Headers],0),0)),"")</f>
        <v/>
      </c>
      <c r="D9" s="13" t="str">
        <f>+IFERROR(IF(VLOOKUP($A9,CiudadanosSupermercados[],MATCH(D$1,CiudadanosSupermercados[#Headers],0),0)="","",VLOOKUP($A9,CiudadanosSupermercados[],MATCH(D$1,CiudadanosSupermercados[#Headers],0),0)),"")</f>
        <v/>
      </c>
      <c r="E9" s="13" t="str">
        <f>+IFERROR(IF(VLOOKUP($A9,CiudadanosSupermercados[],MATCH(E$1,CiudadanosSupermercados[#Headers],0),0)="","",VLOOKUP($A9,CiudadanosSupermercados[],MATCH(E$1,CiudadanosSupermercados[#Headers],0),0)),"")</f>
        <v/>
      </c>
      <c r="F9" s="14">
        <f t="shared" si="1"/>
        <v>0</v>
      </c>
    </row>
    <row r="10" spans="1:6" ht="17.25" x14ac:dyDescent="0.25">
      <c r="A10" s="12" t="s">
        <v>20</v>
      </c>
      <c r="B10" s="12" t="s">
        <v>15</v>
      </c>
      <c r="C10" s="13" t="str">
        <f>+IFERROR(IF(VLOOKUP($A10,CiudadanosSupermercados[],MATCH(C$1,CiudadanosSupermercados[#Headers],0),0)="","",VLOOKUP($A10,CiudadanosSupermercados[],MATCH(C$1,CiudadanosSupermercados[#Headers],0),0)),"")</f>
        <v/>
      </c>
      <c r="D10" s="13" t="str">
        <f>+IFERROR(IF(VLOOKUP($A10,CiudadanosSupermercados[],MATCH(D$1,CiudadanosSupermercados[#Headers],0),0)="","",VLOOKUP($A10,CiudadanosSupermercados[],MATCH(D$1,CiudadanosSupermercados[#Headers],0),0)),"")</f>
        <v/>
      </c>
      <c r="E10" s="13" t="str">
        <f>+IFERROR(IF(VLOOKUP($A10,CiudadanosSupermercados[],MATCH(E$1,CiudadanosSupermercados[#Headers],0),0)="","",VLOOKUP($A10,CiudadanosSupermercados[],MATCH(E$1,CiudadanosSupermercados[#Headers],0),0)),"")</f>
        <v/>
      </c>
      <c r="F10" s="14">
        <f t="shared" si="1"/>
        <v>0</v>
      </c>
    </row>
    <row r="11" spans="1:6" ht="17.25" x14ac:dyDescent="0.25">
      <c r="A11" s="12" t="s">
        <v>21</v>
      </c>
      <c r="B11" s="12" t="s">
        <v>15</v>
      </c>
      <c r="C11" s="13" t="str">
        <f>+IFERROR(IF(VLOOKUP($A11,CiudadanosSupermercados[],MATCH(C$1,CiudadanosSupermercados[#Headers],0),0)="","",VLOOKUP($A11,CiudadanosSupermercados[],MATCH(C$1,CiudadanosSupermercados[#Headers],0),0)),"")</f>
        <v/>
      </c>
      <c r="D11" s="13" t="str">
        <f>+IFERROR(IF(VLOOKUP($A11,CiudadanosSupermercados[],MATCH(D$1,CiudadanosSupermercados[#Headers],0),0)="","",VLOOKUP($A11,CiudadanosSupermercados[],MATCH(D$1,CiudadanosSupermercados[#Headers],0),0)),"")</f>
        <v/>
      </c>
      <c r="E11" s="13" t="str">
        <f>+IFERROR(IF(VLOOKUP($A11,CiudadanosSupermercados[],MATCH(E$1,CiudadanosSupermercados[#Headers],0),0)="","",VLOOKUP($A11,CiudadanosSupermercados[],MATCH(E$1,CiudadanosSupermercados[#Headers],0),0)),"")</f>
        <v/>
      </c>
      <c r="F11" s="14">
        <f t="shared" si="1"/>
        <v>0</v>
      </c>
    </row>
    <row r="12" spans="1:6" ht="17.25" x14ac:dyDescent="0.25">
      <c r="A12" s="12" t="s">
        <v>22</v>
      </c>
      <c r="B12" s="12" t="s">
        <v>15</v>
      </c>
      <c r="C12" s="13" t="str">
        <f>+IFERROR(IF(VLOOKUP($A12,CiudadanosSupermercados[],MATCH(C$1,CiudadanosSupermercados[#Headers],0),0)="","",VLOOKUP($A12,CiudadanosSupermercados[],MATCH(C$1,CiudadanosSupermercados[#Headers],0),0)),"")</f>
        <v/>
      </c>
      <c r="D12" s="13" t="str">
        <f>+IFERROR(IF(VLOOKUP($A12,CiudadanosSupermercados[],MATCH(D$1,CiudadanosSupermercados[#Headers],0),0)="","",VLOOKUP($A12,CiudadanosSupermercados[],MATCH(D$1,CiudadanosSupermercados[#Headers],0),0)),"")</f>
        <v/>
      </c>
      <c r="E12" s="13" t="str">
        <f>+IFERROR(IF(VLOOKUP($A12,CiudadanosSupermercados[],MATCH(E$1,CiudadanosSupermercados[#Headers],0),0)="","",VLOOKUP($A12,CiudadanosSupermercados[],MATCH(E$1,CiudadanosSupermercados[#Headers],0),0)),"")</f>
        <v/>
      </c>
      <c r="F12" s="14">
        <f t="shared" si="1"/>
        <v>0</v>
      </c>
    </row>
    <row r="13" spans="1:6" ht="17.25" x14ac:dyDescent="0.25">
      <c r="A13" s="12" t="s">
        <v>23</v>
      </c>
      <c r="B13" s="12" t="s">
        <v>15</v>
      </c>
      <c r="C13" s="13" t="str">
        <f>+IFERROR(IF(VLOOKUP($A13,CiudadanosSupermercados[],MATCH(C$1,CiudadanosSupermercados[#Headers],0),0)="","",VLOOKUP($A13,CiudadanosSupermercados[],MATCH(C$1,CiudadanosSupermercados[#Headers],0),0)),"")</f>
        <v/>
      </c>
      <c r="D13" s="13" t="str">
        <f>+IFERROR(IF(VLOOKUP($A13,CiudadanosSupermercados[],MATCH(D$1,CiudadanosSupermercados[#Headers],0),0)="","",VLOOKUP($A13,CiudadanosSupermercados[],MATCH(D$1,CiudadanosSupermercados[#Headers],0),0)),"")</f>
        <v/>
      </c>
      <c r="E13" s="13" t="str">
        <f>+IFERROR(IF(VLOOKUP($A13,CiudadanosSupermercados[],MATCH(E$1,CiudadanosSupermercados[#Headers],0),0)="","",VLOOKUP($A13,CiudadanosSupermercados[],MATCH(E$1,CiudadanosSupermercados[#Headers],0),0)),"")</f>
        <v/>
      </c>
      <c r="F13" s="14">
        <f t="shared" si="1"/>
        <v>0</v>
      </c>
    </row>
    <row r="14" spans="1:6" ht="17.25" x14ac:dyDescent="0.25">
      <c r="A14" s="12" t="s">
        <v>24</v>
      </c>
      <c r="B14" s="12" t="s">
        <v>15</v>
      </c>
      <c r="C14" s="13" t="str">
        <f>+IFERROR(IF(VLOOKUP($A14,CiudadanosSupermercados[],MATCH(C$1,CiudadanosSupermercados[#Headers],0),0)="","",VLOOKUP($A14,CiudadanosSupermercados[],MATCH(C$1,CiudadanosSupermercados[#Headers],0),0)),"")</f>
        <v/>
      </c>
      <c r="D14" s="13" t="str">
        <f>+IFERROR(IF(VLOOKUP($A14,CiudadanosSupermercados[],MATCH(D$1,CiudadanosSupermercados[#Headers],0),0)="","",VLOOKUP($A14,CiudadanosSupermercados[],MATCH(D$1,CiudadanosSupermercados[#Headers],0),0)),"")</f>
        <v/>
      </c>
      <c r="E14" s="13" t="str">
        <f>+IFERROR(IF(VLOOKUP($A14,CiudadanosSupermercados[],MATCH(E$1,CiudadanosSupermercados[#Headers],0),0)="","",VLOOKUP($A14,CiudadanosSupermercados[],MATCH(E$1,CiudadanosSupermercados[#Headers],0),0)),"")</f>
        <v/>
      </c>
      <c r="F14" s="14">
        <f t="shared" si="1"/>
        <v>0</v>
      </c>
    </row>
    <row r="15" spans="1:6" ht="17.25" x14ac:dyDescent="0.25">
      <c r="A15" s="12" t="s">
        <v>25</v>
      </c>
      <c r="B15" s="12" t="s">
        <v>15</v>
      </c>
      <c r="C15" s="13" t="str">
        <f>+IFERROR(IF(VLOOKUP($A15,CiudadanosSupermercados[],MATCH(C$1,CiudadanosSupermercados[#Headers],0),0)="","",VLOOKUP($A15,CiudadanosSupermercados[],MATCH(C$1,CiudadanosSupermercados[#Headers],0),0)),"")</f>
        <v/>
      </c>
      <c r="D15" s="13" t="str">
        <f>+IFERROR(IF(VLOOKUP($A15,CiudadanosSupermercados[],MATCH(D$1,CiudadanosSupermercados[#Headers],0),0)="","",VLOOKUP($A15,CiudadanosSupermercados[],MATCH(D$1,CiudadanosSupermercados[#Headers],0),0)),"")</f>
        <v/>
      </c>
      <c r="E15" s="13" t="str">
        <f>+IFERROR(IF(VLOOKUP($A15,CiudadanosSupermercados[],MATCH(E$1,CiudadanosSupermercados[#Headers],0),0)="","",VLOOKUP($A15,CiudadanosSupermercados[],MATCH(E$1,CiudadanosSupermercados[#Headers],0),0)),"")</f>
        <v/>
      </c>
      <c r="F15" s="14">
        <f t="shared" si="1"/>
        <v>0</v>
      </c>
    </row>
    <row r="16" spans="1:6" ht="17.25" x14ac:dyDescent="0.25">
      <c r="A16" s="12" t="s">
        <v>26</v>
      </c>
      <c r="B16" s="12" t="s">
        <v>15</v>
      </c>
      <c r="C16" s="13" t="str">
        <f>+IFERROR(IF(VLOOKUP($A16,CiudadanosSupermercados[],MATCH(C$1,CiudadanosSupermercados[#Headers],0),0)="","",VLOOKUP($A16,CiudadanosSupermercados[],MATCH(C$1,CiudadanosSupermercados[#Headers],0),0)),"")</f>
        <v/>
      </c>
      <c r="D16" s="13" t="str">
        <f>+IFERROR(IF(VLOOKUP($A16,CiudadanosSupermercados[],MATCH(D$1,CiudadanosSupermercados[#Headers],0),0)="","",VLOOKUP($A16,CiudadanosSupermercados[],MATCH(D$1,CiudadanosSupermercados[#Headers],0),0)),"")</f>
        <v/>
      </c>
      <c r="E16" s="13" t="str">
        <f>+IFERROR(IF(VLOOKUP($A16,CiudadanosSupermercados[],MATCH(E$1,CiudadanosSupermercados[#Headers],0),0)="","",VLOOKUP($A16,CiudadanosSupermercados[],MATCH(E$1,CiudadanosSupermercados[#Headers],0),0)),"")</f>
        <v/>
      </c>
      <c r="F16" s="14">
        <f t="shared" si="1"/>
        <v>0</v>
      </c>
    </row>
    <row r="17" spans="1:6" ht="17.25" x14ac:dyDescent="0.25">
      <c r="A17" s="12" t="s">
        <v>27</v>
      </c>
      <c r="B17" s="12" t="s">
        <v>15</v>
      </c>
      <c r="C17" s="13" t="str">
        <f>+IFERROR(IF(VLOOKUP($A17,CiudadanosSupermercados[],MATCH(C$1,CiudadanosSupermercados[#Headers],0),0)="","",VLOOKUP($A17,CiudadanosSupermercados[],MATCH(C$1,CiudadanosSupermercados[#Headers],0),0)),"")</f>
        <v/>
      </c>
      <c r="D17" s="13" t="str">
        <f>+IFERROR(IF(VLOOKUP($A17,CiudadanosSupermercados[],MATCH(D$1,CiudadanosSupermercados[#Headers],0),0)="","",VLOOKUP($A17,CiudadanosSupermercados[],MATCH(D$1,CiudadanosSupermercados[#Headers],0),0)),"")</f>
        <v/>
      </c>
      <c r="E17" s="13" t="str">
        <f>+IFERROR(IF(VLOOKUP($A17,CiudadanosSupermercados[],MATCH(E$1,CiudadanosSupermercados[#Headers],0),0)="","",VLOOKUP($A17,CiudadanosSupermercados[],MATCH(E$1,CiudadanosSupermercados[#Headers],0),0)),"")</f>
        <v/>
      </c>
      <c r="F17" s="14">
        <f t="shared" si="1"/>
        <v>0</v>
      </c>
    </row>
    <row r="18" spans="1:6" ht="17.25" x14ac:dyDescent="0.25">
      <c r="A18" s="12" t="s">
        <v>28</v>
      </c>
      <c r="B18" s="12" t="s">
        <v>15</v>
      </c>
      <c r="C18" s="13" t="str">
        <f>+IFERROR(IF(VLOOKUP($A18,CiudadanosSupermercados[],MATCH(C$1,CiudadanosSupermercados[#Headers],0),0)="","",VLOOKUP($A18,CiudadanosSupermercados[],MATCH(C$1,CiudadanosSupermercados[#Headers],0),0)),"")</f>
        <v/>
      </c>
      <c r="D18" s="13" t="str">
        <f>+IFERROR(IF(VLOOKUP($A18,CiudadanosSupermercados[],MATCH(D$1,CiudadanosSupermercados[#Headers],0),0)="","",VLOOKUP($A18,CiudadanosSupermercados[],MATCH(D$1,CiudadanosSupermercados[#Headers],0),0)),"")</f>
        <v/>
      </c>
      <c r="E18" s="13" t="str">
        <f>+IFERROR(IF(VLOOKUP($A18,CiudadanosSupermercados[],MATCH(E$1,CiudadanosSupermercados[#Headers],0),0)="","",VLOOKUP($A18,CiudadanosSupermercados[],MATCH(E$1,CiudadanosSupermercados[#Headers],0),0)),"")</f>
        <v/>
      </c>
      <c r="F18" s="14">
        <f t="shared" si="1"/>
        <v>0</v>
      </c>
    </row>
    <row r="19" spans="1:6" ht="17.25" x14ac:dyDescent="0.25">
      <c r="A19" s="12" t="s">
        <v>29</v>
      </c>
      <c r="B19" s="12" t="s">
        <v>30</v>
      </c>
      <c r="C19" s="13" t="str">
        <f>+IFERROR(IF(VLOOKUP($A19,CiudadanosSupermercados[],MATCH(C$1,CiudadanosSupermercados[#Headers],0),0)="","",VLOOKUP($A19,CiudadanosSupermercados[],MATCH(C$1,CiudadanosSupermercados[#Headers],0),0)),"")</f>
        <v/>
      </c>
      <c r="D19" s="13" t="str">
        <f>+IFERROR(IF(VLOOKUP($A19,CiudadanosSupermercados[],MATCH(D$1,CiudadanosSupermercados[#Headers],0),0)="","",VLOOKUP($A19,CiudadanosSupermercados[],MATCH(D$1,CiudadanosSupermercados[#Headers],0),0)),"")</f>
        <v/>
      </c>
      <c r="E19" s="13" t="str">
        <f>+IFERROR(IF(VLOOKUP($A19,CiudadanosSupermercados[],MATCH(E$1,CiudadanosSupermercados[#Headers],0),0)="","",VLOOKUP($A19,CiudadanosSupermercados[],MATCH(E$1,CiudadanosSupermercados[#Headers],0),0)),"")</f>
        <v/>
      </c>
      <c r="F19" s="14">
        <f t="shared" si="1"/>
        <v>0</v>
      </c>
    </row>
    <row r="20" spans="1:6" ht="17.25" x14ac:dyDescent="0.25">
      <c r="A20" s="12" t="s">
        <v>31</v>
      </c>
      <c r="B20" s="12" t="s">
        <v>30</v>
      </c>
      <c r="C20" s="13" t="str">
        <f>+IFERROR(IF(VLOOKUP($A20,CiudadanosSupermercados[],MATCH(C$1,CiudadanosSupermercados[#Headers],0),0)="","",VLOOKUP($A20,CiudadanosSupermercados[],MATCH(C$1,CiudadanosSupermercados[#Headers],0),0)),"")</f>
        <v/>
      </c>
      <c r="D20" s="13" t="str">
        <f>+IFERROR(IF(VLOOKUP($A20,CiudadanosSupermercados[],MATCH(D$1,CiudadanosSupermercados[#Headers],0),0)="","",VLOOKUP($A20,CiudadanosSupermercados[],MATCH(D$1,CiudadanosSupermercados[#Headers],0),0)),"")</f>
        <v/>
      </c>
      <c r="E20" s="13" t="str">
        <f>+IFERROR(IF(VLOOKUP($A20,CiudadanosSupermercados[],MATCH(E$1,CiudadanosSupermercados[#Headers],0),0)="","",VLOOKUP($A20,CiudadanosSupermercados[],MATCH(E$1,CiudadanosSupermercados[#Headers],0),0)),"")</f>
        <v/>
      </c>
      <c r="F20" s="14">
        <f t="shared" si="1"/>
        <v>0</v>
      </c>
    </row>
    <row r="21" spans="1:6" ht="17.25" x14ac:dyDescent="0.25">
      <c r="A21" s="12" t="s">
        <v>32</v>
      </c>
      <c r="B21" s="12" t="s">
        <v>30</v>
      </c>
      <c r="C21" s="13" t="str">
        <f>+IFERROR(IF(VLOOKUP($A21,CiudadanosSupermercados[],MATCH(C$1,CiudadanosSupermercados[#Headers],0),0)="","",VLOOKUP($A21,CiudadanosSupermercados[],MATCH(C$1,CiudadanosSupermercados[#Headers],0),0)),"")</f>
        <v/>
      </c>
      <c r="D21" s="13" t="str">
        <f>+IFERROR(IF(VLOOKUP($A21,CiudadanosSupermercados[],MATCH(D$1,CiudadanosSupermercados[#Headers],0),0)="","",VLOOKUP($A21,CiudadanosSupermercados[],MATCH(D$1,CiudadanosSupermercados[#Headers],0),0)),"")</f>
        <v/>
      </c>
      <c r="E21" s="13" t="str">
        <f>+IFERROR(IF(VLOOKUP($A21,CiudadanosSupermercados[],MATCH(E$1,CiudadanosSupermercados[#Headers],0),0)="","",VLOOKUP($A21,CiudadanosSupermercados[],MATCH(E$1,CiudadanosSupermercados[#Headers],0),0)),"")</f>
        <v/>
      </c>
      <c r="F21" s="14">
        <f t="shared" si="1"/>
        <v>0</v>
      </c>
    </row>
    <row r="22" spans="1:6" ht="17.25" x14ac:dyDescent="0.25">
      <c r="A22" s="12" t="s">
        <v>33</v>
      </c>
      <c r="B22" s="12" t="s">
        <v>30</v>
      </c>
      <c r="C22" s="13" t="str">
        <f>+IFERROR(IF(VLOOKUP($A22,CiudadanosSupermercados[],MATCH(C$1,CiudadanosSupermercados[#Headers],0),0)="","",VLOOKUP($A22,CiudadanosSupermercados[],MATCH(C$1,CiudadanosSupermercados[#Headers],0),0)),"")</f>
        <v/>
      </c>
      <c r="D22" s="13" t="str">
        <f>+IFERROR(IF(VLOOKUP($A22,CiudadanosSupermercados[],MATCH(D$1,CiudadanosSupermercados[#Headers],0),0)="","",VLOOKUP($A22,CiudadanosSupermercados[],MATCH(D$1,CiudadanosSupermercados[#Headers],0),0)),"")</f>
        <v/>
      </c>
      <c r="E22" s="13" t="str">
        <f>+IFERROR(IF(VLOOKUP($A22,CiudadanosSupermercados[],MATCH(E$1,CiudadanosSupermercados[#Headers],0),0)="","",VLOOKUP($A22,CiudadanosSupermercados[],MATCH(E$1,CiudadanosSupermercados[#Headers],0),0)),"")</f>
        <v/>
      </c>
      <c r="F22" s="14">
        <f t="shared" si="1"/>
        <v>0</v>
      </c>
    </row>
    <row r="23" spans="1:6" ht="17.25" x14ac:dyDescent="0.25">
      <c r="A23" s="12" t="s">
        <v>34</v>
      </c>
      <c r="B23" s="12" t="s">
        <v>30</v>
      </c>
      <c r="C23" s="13" t="str">
        <f>+IFERROR(IF(VLOOKUP($A23,CiudadanosSupermercados[],MATCH(C$1,CiudadanosSupermercados[#Headers],0),0)="","",VLOOKUP($A23,CiudadanosSupermercados[],MATCH(C$1,CiudadanosSupermercados[#Headers],0),0)),"")</f>
        <v/>
      </c>
      <c r="D23" s="13" t="str">
        <f>+IFERROR(IF(VLOOKUP($A23,CiudadanosSupermercados[],MATCH(D$1,CiudadanosSupermercados[#Headers],0),0)="","",VLOOKUP($A23,CiudadanosSupermercados[],MATCH(D$1,CiudadanosSupermercados[#Headers],0),0)),"")</f>
        <v/>
      </c>
      <c r="E23" s="13" t="str">
        <f>+IFERROR(IF(VLOOKUP($A23,CiudadanosSupermercados[],MATCH(E$1,CiudadanosSupermercados[#Headers],0),0)="","",VLOOKUP($A23,CiudadanosSupermercados[],MATCH(E$1,CiudadanosSupermercados[#Headers],0),0)),"")</f>
        <v/>
      </c>
      <c r="F23" s="14">
        <f t="shared" si="1"/>
        <v>0</v>
      </c>
    </row>
    <row r="24" spans="1:6" ht="17.25" x14ac:dyDescent="0.25">
      <c r="A24" s="12" t="s">
        <v>35</v>
      </c>
      <c r="B24" s="12" t="s">
        <v>30</v>
      </c>
      <c r="C24" s="13" t="str">
        <f>+IFERROR(IF(VLOOKUP($A24,CiudadanosSupermercados[],MATCH(C$1,CiudadanosSupermercados[#Headers],0),0)="","",VLOOKUP($A24,CiudadanosSupermercados[],MATCH(C$1,CiudadanosSupermercados[#Headers],0),0)),"")</f>
        <v/>
      </c>
      <c r="D24" s="13" t="str">
        <f>+IFERROR(IF(VLOOKUP($A24,CiudadanosSupermercados[],MATCH(D$1,CiudadanosSupermercados[#Headers],0),0)="","",VLOOKUP($A24,CiudadanosSupermercados[],MATCH(D$1,CiudadanosSupermercados[#Headers],0),0)),"")</f>
        <v/>
      </c>
      <c r="E24" s="13" t="str">
        <f>+IFERROR(IF(VLOOKUP($A24,CiudadanosSupermercados[],MATCH(E$1,CiudadanosSupermercados[#Headers],0),0)="","",VLOOKUP($A24,CiudadanosSupermercados[],MATCH(E$1,CiudadanosSupermercados[#Headers],0),0)),"")</f>
        <v/>
      </c>
      <c r="F24" s="14">
        <f t="shared" si="1"/>
        <v>0</v>
      </c>
    </row>
    <row r="25" spans="1:6" ht="17.25" x14ac:dyDescent="0.25">
      <c r="A25" s="12" t="s">
        <v>36</v>
      </c>
      <c r="B25" s="12" t="s">
        <v>30</v>
      </c>
      <c r="C25" s="13" t="str">
        <f>+IFERROR(IF(VLOOKUP($A25,CiudadanosSupermercados[],MATCH(C$1,CiudadanosSupermercados[#Headers],0),0)="","",VLOOKUP($A25,CiudadanosSupermercados[],MATCH(C$1,CiudadanosSupermercados[#Headers],0),0)),"")</f>
        <v/>
      </c>
      <c r="D25" s="13" t="str">
        <f>+IFERROR(IF(VLOOKUP($A25,CiudadanosSupermercados[],MATCH(D$1,CiudadanosSupermercados[#Headers],0),0)="","",VLOOKUP($A25,CiudadanosSupermercados[],MATCH(D$1,CiudadanosSupermercados[#Headers],0),0)),"")</f>
        <v/>
      </c>
      <c r="E25" s="13" t="str">
        <f>+IFERROR(IF(VLOOKUP($A25,CiudadanosSupermercados[],MATCH(E$1,CiudadanosSupermercados[#Headers],0),0)="","",VLOOKUP($A25,CiudadanosSupermercados[],MATCH(E$1,CiudadanosSupermercados[#Headers],0),0)),"")</f>
        <v/>
      </c>
      <c r="F25" s="14">
        <f t="shared" si="1"/>
        <v>0</v>
      </c>
    </row>
    <row r="26" spans="1:6" ht="17.25" x14ac:dyDescent="0.25">
      <c r="A26" s="12" t="s">
        <v>37</v>
      </c>
      <c r="B26" s="12" t="s">
        <v>30</v>
      </c>
      <c r="C26" s="13" t="str">
        <f>+IFERROR(IF(VLOOKUP($A26,CiudadanosSupermercados[],MATCH(C$1,CiudadanosSupermercados[#Headers],0),0)="","",VLOOKUP($A26,CiudadanosSupermercados[],MATCH(C$1,CiudadanosSupermercados[#Headers],0),0)),"")</f>
        <v/>
      </c>
      <c r="D26" s="13" t="str">
        <f>+IFERROR(IF(VLOOKUP($A26,CiudadanosSupermercados[],MATCH(D$1,CiudadanosSupermercados[#Headers],0),0)="","",VLOOKUP($A26,CiudadanosSupermercados[],MATCH(D$1,CiudadanosSupermercados[#Headers],0),0)),"")</f>
        <v/>
      </c>
      <c r="E26" s="13" t="str">
        <f>+IFERROR(IF(VLOOKUP($A26,CiudadanosSupermercados[],MATCH(E$1,CiudadanosSupermercados[#Headers],0),0)="","",VLOOKUP($A26,CiudadanosSupermercados[],MATCH(E$1,CiudadanosSupermercados[#Headers],0),0)),"")</f>
        <v/>
      </c>
      <c r="F26" s="14">
        <f t="shared" si="1"/>
        <v>0</v>
      </c>
    </row>
    <row r="27" spans="1:6" ht="17.25" x14ac:dyDescent="0.25">
      <c r="A27" s="12" t="s">
        <v>38</v>
      </c>
      <c r="B27" s="12" t="s">
        <v>30</v>
      </c>
      <c r="C27" s="13" t="str">
        <f>+IFERROR(IF(VLOOKUP($A27,CiudadanosSupermercados[],MATCH(C$1,CiudadanosSupermercados[#Headers],0),0)="","",VLOOKUP($A27,CiudadanosSupermercados[],MATCH(C$1,CiudadanosSupermercados[#Headers],0),0)),"")</f>
        <v/>
      </c>
      <c r="D27" s="13" t="str">
        <f>+IFERROR(IF(VLOOKUP($A27,CiudadanosSupermercados[],MATCH(D$1,CiudadanosSupermercados[#Headers],0),0)="","",VLOOKUP($A27,CiudadanosSupermercados[],MATCH(D$1,CiudadanosSupermercados[#Headers],0),0)),"")</f>
        <v/>
      </c>
      <c r="E27" s="13" t="str">
        <f>+IFERROR(IF(VLOOKUP($A27,CiudadanosSupermercados[],MATCH(E$1,CiudadanosSupermercados[#Headers],0),0)="","",VLOOKUP($A27,CiudadanosSupermercados[],MATCH(E$1,CiudadanosSupermercados[#Headers],0),0)),"")</f>
        <v/>
      </c>
      <c r="F27" s="14">
        <f t="shared" si="1"/>
        <v>0</v>
      </c>
    </row>
    <row r="28" spans="1:6" ht="17.25" x14ac:dyDescent="0.25">
      <c r="A28" s="12" t="s">
        <v>39</v>
      </c>
      <c r="B28" s="12" t="s">
        <v>30</v>
      </c>
      <c r="C28" s="13" t="str">
        <f>+IFERROR(IF(VLOOKUP($A28,CiudadanosSupermercados[],MATCH(C$1,CiudadanosSupermercados[#Headers],0),0)="","",VLOOKUP($A28,CiudadanosSupermercados[],MATCH(C$1,CiudadanosSupermercados[#Headers],0),0)),"")</f>
        <v/>
      </c>
      <c r="D28" s="13" t="str">
        <f>+IFERROR(IF(VLOOKUP($A28,CiudadanosSupermercados[],MATCH(D$1,CiudadanosSupermercados[#Headers],0),0)="","",VLOOKUP($A28,CiudadanosSupermercados[],MATCH(D$1,CiudadanosSupermercados[#Headers],0),0)),"")</f>
        <v/>
      </c>
      <c r="E28" s="13" t="str">
        <f>+IFERROR(IF(VLOOKUP($A28,CiudadanosSupermercados[],MATCH(E$1,CiudadanosSupermercados[#Headers],0),0)="","",VLOOKUP($A28,CiudadanosSupermercados[],MATCH(E$1,CiudadanosSupermercados[#Headers],0),0)),"")</f>
        <v/>
      </c>
      <c r="F28" s="14">
        <f t="shared" si="1"/>
        <v>0</v>
      </c>
    </row>
    <row r="29" spans="1:6" ht="17.25" x14ac:dyDescent="0.25">
      <c r="A29" s="12" t="s">
        <v>40</v>
      </c>
      <c r="B29" s="12" t="s">
        <v>41</v>
      </c>
      <c r="C29" s="13" t="str">
        <f>+IFERROR(IF(VLOOKUP($A29,CiudadanosSupermercados[],MATCH(C$1,CiudadanosSupermercados[#Headers],0),0)="","",VLOOKUP($A29,CiudadanosSupermercados[],MATCH(C$1,CiudadanosSupermercados[#Headers],0),0)),"")</f>
        <v/>
      </c>
      <c r="D29" s="13" t="str">
        <f>+IFERROR(IF(VLOOKUP($A29,CiudadanosSupermercados[],MATCH(D$1,CiudadanosSupermercados[#Headers],0),0)="","",VLOOKUP($A29,CiudadanosSupermercados[],MATCH(D$1,CiudadanosSupermercados[#Headers],0),0)),"")</f>
        <v/>
      </c>
      <c r="E29" s="13" t="str">
        <f>+IFERROR(IF(VLOOKUP($A29,CiudadanosSupermercados[],MATCH(E$1,CiudadanosSupermercados[#Headers],0),0)="","",VLOOKUP($A29,CiudadanosSupermercados[],MATCH(E$1,CiudadanosSupermercados[#Headers],0),0)),"")</f>
        <v/>
      </c>
      <c r="F29" s="14">
        <f t="shared" si="1"/>
        <v>0</v>
      </c>
    </row>
    <row r="30" spans="1:6" ht="17.25" x14ac:dyDescent="0.25">
      <c r="A30" s="12" t="s">
        <v>42</v>
      </c>
      <c r="B30" s="12" t="s">
        <v>41</v>
      </c>
      <c r="C30" s="13" t="str">
        <f>+IFERROR(IF(VLOOKUP($A30,CiudadanosSupermercados[],MATCH(C$1,CiudadanosSupermercados[#Headers],0),0)="","",VLOOKUP($A30,CiudadanosSupermercados[],MATCH(C$1,CiudadanosSupermercados[#Headers],0),0)),"")</f>
        <v/>
      </c>
      <c r="D30" s="13" t="str">
        <f>+IFERROR(IF(VLOOKUP($A30,CiudadanosSupermercados[],MATCH(D$1,CiudadanosSupermercados[#Headers],0),0)="","",VLOOKUP($A30,CiudadanosSupermercados[],MATCH(D$1,CiudadanosSupermercados[#Headers],0),0)),"")</f>
        <v/>
      </c>
      <c r="E30" s="13" t="str">
        <f>+IFERROR(IF(VLOOKUP($A30,CiudadanosSupermercados[],MATCH(E$1,CiudadanosSupermercados[#Headers],0),0)="","",VLOOKUP($A30,CiudadanosSupermercados[],MATCH(E$1,CiudadanosSupermercados[#Headers],0),0)),"")</f>
        <v/>
      </c>
      <c r="F30" s="14">
        <f t="shared" si="1"/>
        <v>0</v>
      </c>
    </row>
    <row r="31" spans="1:6" ht="17.25" x14ac:dyDescent="0.25">
      <c r="A31" s="12" t="s">
        <v>43</v>
      </c>
      <c r="B31" s="12" t="s">
        <v>41</v>
      </c>
      <c r="C31" s="13" t="str">
        <f>+IFERROR(IF(VLOOKUP($A31,CiudadanosSupermercados[],MATCH(C$1,CiudadanosSupermercados[#Headers],0),0)="","",VLOOKUP($A31,CiudadanosSupermercados[],MATCH(C$1,CiudadanosSupermercados[#Headers],0),0)),"")</f>
        <v/>
      </c>
      <c r="D31" s="13" t="str">
        <f>+IFERROR(IF(VLOOKUP($A31,CiudadanosSupermercados[],MATCH(D$1,CiudadanosSupermercados[#Headers],0),0)="","",VLOOKUP($A31,CiudadanosSupermercados[],MATCH(D$1,CiudadanosSupermercados[#Headers],0),0)),"")</f>
        <v/>
      </c>
      <c r="E31" s="13" t="str">
        <f>+IFERROR(IF(VLOOKUP($A31,CiudadanosSupermercados[],MATCH(E$1,CiudadanosSupermercados[#Headers],0),0)="","",VLOOKUP($A31,CiudadanosSupermercados[],MATCH(E$1,CiudadanosSupermercados[#Headers],0),0)),"")</f>
        <v/>
      </c>
      <c r="F31" s="14">
        <f t="shared" si="1"/>
        <v>0</v>
      </c>
    </row>
    <row r="32" spans="1:6" ht="17.25" x14ac:dyDescent="0.25">
      <c r="A32" s="12" t="s">
        <v>44</v>
      </c>
      <c r="B32" s="12" t="s">
        <v>41</v>
      </c>
      <c r="C32" s="13" t="str">
        <f>+IFERROR(IF(VLOOKUP($A32,CiudadanosSupermercados[],MATCH(C$1,CiudadanosSupermercados[#Headers],0),0)="","",VLOOKUP($A32,CiudadanosSupermercados[],MATCH(C$1,CiudadanosSupermercados[#Headers],0),0)),"")</f>
        <v/>
      </c>
      <c r="D32" s="13" t="str">
        <f>+IFERROR(IF(VLOOKUP($A32,CiudadanosSupermercados[],MATCH(D$1,CiudadanosSupermercados[#Headers],0),0)="","",VLOOKUP($A32,CiudadanosSupermercados[],MATCH(D$1,CiudadanosSupermercados[#Headers],0),0)),"")</f>
        <v/>
      </c>
      <c r="E32" s="13" t="str">
        <f>+IFERROR(IF(VLOOKUP($A32,CiudadanosSupermercados[],MATCH(E$1,CiudadanosSupermercados[#Headers],0),0)="","",VLOOKUP($A32,CiudadanosSupermercados[],MATCH(E$1,CiudadanosSupermercados[#Headers],0),0)),"")</f>
        <v/>
      </c>
      <c r="F32" s="14">
        <f t="shared" si="1"/>
        <v>0</v>
      </c>
    </row>
    <row r="33" spans="1:6" ht="17.25" x14ac:dyDescent="0.25">
      <c r="A33" s="12" t="s">
        <v>45</v>
      </c>
      <c r="B33" s="12" t="s">
        <v>41</v>
      </c>
      <c r="C33" s="13" t="str">
        <f>+IFERROR(IF(VLOOKUP($A33,CiudadanosSupermercados[],MATCH(C$1,CiudadanosSupermercados[#Headers],0),0)="","",VLOOKUP($A33,CiudadanosSupermercados[],MATCH(C$1,CiudadanosSupermercados[#Headers],0),0)),"")</f>
        <v/>
      </c>
      <c r="D33" s="13" t="str">
        <f>+IFERROR(IF(VLOOKUP($A33,CiudadanosSupermercados[],MATCH(D$1,CiudadanosSupermercados[#Headers],0),0)="","",VLOOKUP($A33,CiudadanosSupermercados[],MATCH(D$1,CiudadanosSupermercados[#Headers],0),0)),"")</f>
        <v/>
      </c>
      <c r="E33" s="13" t="str">
        <f>+IFERROR(IF(VLOOKUP($A33,CiudadanosSupermercados[],MATCH(E$1,CiudadanosSupermercados[#Headers],0),0)="","",VLOOKUP($A33,CiudadanosSupermercados[],MATCH(E$1,CiudadanosSupermercados[#Headers],0),0)),"")</f>
        <v/>
      </c>
      <c r="F33" s="14">
        <f t="shared" si="1"/>
        <v>0</v>
      </c>
    </row>
    <row r="34" spans="1:6" ht="18" thickBot="1" x14ac:dyDescent="0.3">
      <c r="A34" s="5" t="s">
        <v>46</v>
      </c>
      <c r="B34" s="5" t="s">
        <v>41</v>
      </c>
      <c r="C34" s="15" t="str">
        <f>+IFERROR(IF(VLOOKUP($A34,CiudadanosSupermercados[],MATCH(C$1,CiudadanosSupermercados[#Headers],0),0)="","",VLOOKUP($A34,CiudadanosSupermercados[],MATCH(C$1,CiudadanosSupermercados[#Headers],0),0)),"")</f>
        <v/>
      </c>
      <c r="D34" s="15" t="str">
        <f>+IFERROR(IF(VLOOKUP($A34,CiudadanosSupermercados[],MATCH(D$1,CiudadanosSupermercados[#Headers],0),0)="","",VLOOKUP($A34,CiudadanosSupermercados[],MATCH(D$1,CiudadanosSupermercados[#Headers],0),0)),"")</f>
        <v/>
      </c>
      <c r="E34" s="15" t="str">
        <f>+IFERROR(IF(VLOOKUP($A34,CiudadanosSupermercados[],MATCH(E$1,CiudadanosSupermercados[#Headers],0),0)="","",VLOOKUP($A34,CiudadanosSupermercados[],MATCH(E$1,CiudadanosSupermercados[#Headers],0),0)),"")</f>
        <v/>
      </c>
      <c r="F34" s="16">
        <f t="shared" si="1"/>
        <v>0</v>
      </c>
    </row>
  </sheetData>
  <mergeCells count="1">
    <mergeCell ref="A2: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8:E20"/>
  <sheetViews>
    <sheetView showGridLines="0" topLeftCell="A10" workbookViewId="0">
      <selection activeCell="A19" sqref="A19:E20"/>
    </sheetView>
  </sheetViews>
  <sheetFormatPr baseColWidth="10" defaultRowHeight="15" x14ac:dyDescent="0.25"/>
  <cols>
    <col min="1" max="1" width="25.7109375" style="2" bestFit="1" customWidth="1"/>
    <col min="2" max="5" width="15.7109375" style="2" customWidth="1"/>
    <col min="6" max="16384" width="11.42578125" style="2"/>
  </cols>
  <sheetData>
    <row r="18" spans="1:5" ht="15.75" thickBot="1" x14ac:dyDescent="0.3"/>
    <row r="19" spans="1:5" ht="18.75" thickBot="1" x14ac:dyDescent="0.3">
      <c r="A19" s="37" t="s">
        <v>77</v>
      </c>
      <c r="B19" s="38" t="str">
        <f>+IF('Data cruda'!$B$1="1er trimestre","Enero",IF('Data cruda'!$B$1="2do trimestre","Abril",IF('Data cruda'!$B$1="3er trimestre","Julio",IF('Data cruda'!$B$1="4to trimestre","Octubre","-"))))</f>
        <v>Enero</v>
      </c>
      <c r="C19" s="38" t="str">
        <f>+IF('Data cruda'!$B$1="1er trimestre","Febrero",IF('Data cruda'!$B$1="2do trimestre","Mayo",IF('Data cruda'!$B$1="3er trimestre","Agosto",IF('Data cruda'!$B$1="4to trimestre","Noviembre","-"))))</f>
        <v>Febrero</v>
      </c>
      <c r="D19" s="38" t="str">
        <f>+IF('Data cruda'!$B$1="1er trimestre","Marzo",IF('Data cruda'!$B$1="2do trimestre","Junio",IF('Data cruda'!$B$1="3er trimestre","Septiembre",IF('Data cruda'!$B$1="4to trimestre","Diciembre","-"))))</f>
        <v>Marzo</v>
      </c>
      <c r="E19" s="39" t="s">
        <v>1</v>
      </c>
    </row>
    <row r="20" spans="1:5" ht="18.75" thickBot="1" x14ac:dyDescent="0.3">
      <c r="A20" s="44" t="s">
        <v>78</v>
      </c>
      <c r="B20" s="8">
        <f>+IFERROR(IF(VLOOKUP($A20,ProductoresCanales[],MATCH(B$19,ProductoresCanales[#Headers],0),0)="","",VLOOKUP($A20,ProductoresCanales[],MATCH(B$19,ProductoresCanales[#Headers],0),0)),"")</f>
        <v>250</v>
      </c>
      <c r="C20" s="8">
        <f>+IFERROR(IF(VLOOKUP($A20,ProductoresCanales[],MATCH(C$19,ProductoresCanales[#Headers],0),0)="","",VLOOKUP($A20,ProductoresCanales[],MATCH(C$19,ProductoresCanales[#Headers],0),0)),"")</f>
        <v>250</v>
      </c>
      <c r="D20" s="8">
        <f>+IFERROR(IF(VLOOKUP($A20,ProductoresCanales[],MATCH(D$19,ProductoresCanales[#Headers],0),0)="","",VLOOKUP($A20,ProductoresCanales[],MATCH(D$19,ProductoresCanales[#Headers],0),0)),"")</f>
        <v>240</v>
      </c>
      <c r="E20" s="45">
        <f t="shared" ref="E20" si="0">+SUM(B20:D20)</f>
        <v>740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E6"/>
  <sheetViews>
    <sheetView showGridLines="0" workbookViewId="0">
      <selection sqref="A1:E6"/>
    </sheetView>
  </sheetViews>
  <sheetFormatPr baseColWidth="10" defaultRowHeight="15" x14ac:dyDescent="0.25"/>
  <cols>
    <col min="1" max="1" width="27.7109375" style="2" customWidth="1"/>
    <col min="2" max="5" width="15.7109375" style="2" customWidth="1"/>
    <col min="6" max="16384" width="11.42578125" style="2"/>
  </cols>
  <sheetData>
    <row r="1" spans="1:5" ht="18.75" thickBot="1" x14ac:dyDescent="0.3">
      <c r="A1" s="37" t="s">
        <v>47</v>
      </c>
      <c r="B1" s="38" t="str">
        <f>+IF('Data cruda'!$B$1="1er trimestre","Enero",IF('Data cruda'!$B$1="2do trimestre","Abril",IF('Data cruda'!$B$1="3er trimestre","Julio",IF('Data cruda'!$B$1="4to trimestre","Octubre","-"))))</f>
        <v>Enero</v>
      </c>
      <c r="C1" s="38" t="str">
        <f>+IF('Data cruda'!$B$1="1er trimestre","Febrero",IF('Data cruda'!$B$1="2do trimestre","Mayo",IF('Data cruda'!$B$1="3er trimestre","Agosto",IF('Data cruda'!$B$1="4to trimestre","Noviembre","-"))))</f>
        <v>Febrero</v>
      </c>
      <c r="D1" s="38" t="str">
        <f>+IF('Data cruda'!$B$1="1er trimestre","Marzo",IF('Data cruda'!$B$1="2do trimestre","Junio",IF('Data cruda'!$B$1="3er trimestre","Septiembre",IF('Data cruda'!$B$1="4to trimestre","Diciembre","-"))))</f>
        <v>Marzo</v>
      </c>
      <c r="E1" s="39" t="s">
        <v>1</v>
      </c>
    </row>
    <row r="2" spans="1:5" ht="18" thickBot="1" x14ac:dyDescent="0.3">
      <c r="A2" s="54" t="s">
        <v>1</v>
      </c>
      <c r="B2" s="11">
        <f>+SUM(B3:B6)</f>
        <v>0</v>
      </c>
      <c r="C2" s="11">
        <f>+SUM(C3:C6)</f>
        <v>1</v>
      </c>
      <c r="D2" s="11">
        <f>+SUM(D3:D6)</f>
        <v>3</v>
      </c>
      <c r="E2" s="49">
        <f>+SUM(E3:E6)</f>
        <v>4</v>
      </c>
    </row>
    <row r="3" spans="1:5" ht="132.75" thickBot="1" x14ac:dyDescent="0.3">
      <c r="A3" s="55" t="s">
        <v>62</v>
      </c>
      <c r="B3" s="15">
        <f>+IFERROR(IF(VLOOKUP($A3,Talleres[],MATCH(B$1,Talleres[#Headers],0),0)="","",VLOOKUP($A3,Talleres[],MATCH(B$1,Talleres[#Headers],0),0)),"")</f>
        <v>0</v>
      </c>
      <c r="C3" s="15">
        <f>+IFERROR(IF(VLOOKUP($A3,Talleres[],MATCH(C$1,Talleres[#Headers],0),0)="","",VLOOKUP($A3,Talleres[],MATCH(C$1,Talleres[#Headers],0),0)),"")</f>
        <v>0</v>
      </c>
      <c r="D3" s="15">
        <f>+IFERROR(IF(VLOOKUP($A3,Talleres[],MATCH(D$1,Talleres[#Headers],0),0)="","",VLOOKUP($A3,Talleres[],MATCH(D$1,Talleres[#Headers],0),0)),"")</f>
        <v>2</v>
      </c>
      <c r="E3" s="56">
        <f>+SUM(B3:D3)</f>
        <v>2</v>
      </c>
    </row>
    <row r="4" spans="1:5" ht="99.75" thickBot="1" x14ac:dyDescent="0.3">
      <c r="A4" s="55" t="s">
        <v>63</v>
      </c>
      <c r="B4" s="15">
        <f>+IFERROR(IF(VLOOKUP($A4,Talleres[],MATCH(B$1,Talleres[#Headers],0),0)="","",VLOOKUP($A4,Talleres[],MATCH(B$1,Talleres[#Headers],0),0)),"")</f>
        <v>0</v>
      </c>
      <c r="C4" s="15">
        <f>+IFERROR(IF(VLOOKUP($A4,Talleres[],MATCH(C$1,Talleres[#Headers],0),0)="","",VLOOKUP($A4,Talleres[],MATCH(C$1,Talleres[#Headers],0),0)),"")</f>
        <v>0</v>
      </c>
      <c r="D4" s="15">
        <f>+IFERROR(IF(VLOOKUP($A4,Talleres[],MATCH(D$1,Talleres[#Headers],0),0)="","",VLOOKUP($A4,Talleres[],MATCH(D$1,Talleres[#Headers],0),0)),"")</f>
        <v>1</v>
      </c>
      <c r="E4" s="56">
        <f t="shared" ref="E4:E5" si="0">+SUM(B4:D4)</f>
        <v>1</v>
      </c>
    </row>
    <row r="5" spans="1:5" ht="132.75" thickBot="1" x14ac:dyDescent="0.3">
      <c r="A5" s="55" t="s">
        <v>64</v>
      </c>
      <c r="B5" s="15">
        <f>+IFERROR(IF(VLOOKUP($A5,Talleres[],MATCH(B$1,Talleres[#Headers],0),0)="","",VLOOKUP($A5,Talleres[],MATCH(B$1,Talleres[#Headers],0),0)),"")</f>
        <v>0</v>
      </c>
      <c r="C5" s="15">
        <f>+IFERROR(IF(VLOOKUP($A5,Talleres[],MATCH(C$1,Talleres[#Headers],0),0)="","",VLOOKUP($A5,Talleres[],MATCH(C$1,Talleres[#Headers],0),0)),"")</f>
        <v>1</v>
      </c>
      <c r="D5" s="15">
        <f>+IFERROR(IF(VLOOKUP($A5,Talleres[],MATCH(D$1,Talleres[#Headers],0),0)="","",VLOOKUP($A5,Talleres[],MATCH(D$1,Talleres[#Headers],0),0)),"")</f>
        <v>0</v>
      </c>
      <c r="E5" s="56">
        <f t="shared" si="0"/>
        <v>1</v>
      </c>
    </row>
    <row r="6" spans="1:5" ht="33.75" thickBot="1" x14ac:dyDescent="0.3">
      <c r="A6" s="55" t="s">
        <v>65</v>
      </c>
      <c r="B6" s="15">
        <f>+IFERROR(IF(VLOOKUP($A6,Talleres[],MATCH(B$1,Talleres[#Headers],0),0)="","",VLOOKUP($A6,Talleres[],MATCH(B$1,Talleres[#Headers],0),0)),"")</f>
        <v>0</v>
      </c>
      <c r="C6" s="15">
        <f>+IFERROR(IF(VLOOKUP($A6,Talleres[],MATCH(C$1,Talleres[#Headers],0),0)="","",VLOOKUP($A6,Talleres[],MATCH(C$1,Talleres[#Headers],0),0)),"")</f>
        <v>0</v>
      </c>
      <c r="D6" s="15">
        <f>+IFERROR(IF(VLOOKUP($A6,Talleres[],MATCH(D$1,Talleres[#Headers],0),0)="","",VLOOKUP($A6,Talleres[],MATCH(D$1,Talleres[#Headers],0),0)),"")</f>
        <v>0</v>
      </c>
      <c r="E6" s="56">
        <f>+SUM(B6:D6)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Data cruda</vt:lpstr>
      <vt:lpstr>Canales</vt:lpstr>
      <vt:lpstr>Beneficiarios</vt:lpstr>
      <vt:lpstr>Tabla bodegas</vt:lpstr>
      <vt:lpstr>Tabla mercados</vt:lpstr>
      <vt:lpstr>Tabla ferias</vt:lpstr>
      <vt:lpstr>Tabla supermercados</vt:lpstr>
      <vt:lpstr>Productores canales</vt:lpstr>
      <vt:lpstr>Talleres</vt:lpstr>
      <vt:lpstr>Productores talleres</vt:lpstr>
      <vt:lpstr>Encuentros</vt:lpstr>
      <vt:lpstr>Productores afiliados</vt:lpstr>
      <vt:lpstr>Asociaciones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Gustavo Sanchez Montero</dc:creator>
  <cp:lastModifiedBy>Junior Gonzalo Disla Peralta</cp:lastModifiedBy>
  <dcterms:created xsi:type="dcterms:W3CDTF">2023-01-06T17:40:32Z</dcterms:created>
  <dcterms:modified xsi:type="dcterms:W3CDTF">2024-06-07T14:53:58Z</dcterms:modified>
</cp:coreProperties>
</file>