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NESPRE\TRANSPARENCIA\PRESUPUESTO\EJECUCIONES PRESUPUESTARIAS\2023\"/>
    </mc:Choice>
  </mc:AlternateContent>
  <xr:revisionPtr revIDLastSave="0" documentId="8_{EE98F669-B6FE-4E4B-ACC1-B689A803E6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1 Presupuesto Aprobado-Ejec " sheetId="2" r:id="rId1"/>
    <sheet name="P2 Ejecucion " sheetId="3" r:id="rId2"/>
  </sheets>
  <externalReferences>
    <externalReference r:id="rId3"/>
  </externalReferences>
  <definedNames>
    <definedName name="_xlnm.Print_Area" localSheetId="0">'P1 Presupuesto Aprobado-Ejec '!$A$1:$P$96</definedName>
    <definedName name="_xlnm.Print_Area" localSheetId="1">'P2 Ejecucion '!$C$1:$P$93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3" i="2" l="1"/>
  <c r="P57" i="2"/>
  <c r="P56" i="2"/>
  <c r="P39" i="2"/>
  <c r="P36" i="2"/>
  <c r="P34" i="2"/>
  <c r="P32" i="2"/>
  <c r="I80" i="2"/>
  <c r="I54" i="2"/>
  <c r="I38" i="2"/>
  <c r="I28" i="2"/>
  <c r="I18" i="2"/>
  <c r="I13" i="2"/>
  <c r="I12" i="2" s="1"/>
  <c r="C29" i="2"/>
  <c r="C35" i="2"/>
  <c r="C33" i="2"/>
  <c r="C22" i="2"/>
  <c r="C18" i="2" s="1"/>
  <c r="H81" i="2" l="1"/>
  <c r="P81" i="2" s="1"/>
  <c r="H59" i="2"/>
  <c r="P59" i="2" s="1"/>
  <c r="H55" i="2"/>
  <c r="P55" i="2" s="1"/>
  <c r="H37" i="2"/>
  <c r="P37" i="2" s="1"/>
  <c r="H35" i="2"/>
  <c r="P35" i="2" s="1"/>
  <c r="H33" i="2"/>
  <c r="P33" i="2" s="1"/>
  <c r="H31" i="2"/>
  <c r="P31" i="2" s="1"/>
  <c r="H30" i="2"/>
  <c r="P30" i="2" s="1"/>
  <c r="H29" i="2"/>
  <c r="P29" i="2" s="1"/>
  <c r="H26" i="2"/>
  <c r="P26" i="2" s="1"/>
  <c r="H25" i="2"/>
  <c r="P25" i="2" s="1"/>
  <c r="H24" i="2"/>
  <c r="P24" i="2" s="1"/>
  <c r="H23" i="2"/>
  <c r="P23" i="2" s="1"/>
  <c r="H22" i="2"/>
  <c r="P22" i="2" s="1"/>
  <c r="H21" i="2"/>
  <c r="P21" i="2" s="1"/>
  <c r="H20" i="2"/>
  <c r="P20" i="2" s="1"/>
  <c r="P19" i="3" s="1"/>
  <c r="H19" i="2"/>
  <c r="P19" i="2" s="1"/>
  <c r="P18" i="3" s="1"/>
  <c r="H17" i="2"/>
  <c r="P17" i="2" s="1"/>
  <c r="H13" i="2"/>
  <c r="H14" i="2"/>
  <c r="P14" i="2" s="1"/>
  <c r="G16" i="3"/>
  <c r="C28" i="2"/>
  <c r="P80" i="3" l="1"/>
  <c r="H16" i="3"/>
  <c r="P15" i="2"/>
  <c r="P16" i="2"/>
  <c r="P27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8" i="2"/>
  <c r="P54" i="2" s="1"/>
  <c r="P60" i="2"/>
  <c r="P61" i="2"/>
  <c r="P62" i="2"/>
  <c r="P63" i="2"/>
  <c r="P65" i="2"/>
  <c r="P66" i="2"/>
  <c r="P67" i="2"/>
  <c r="P68" i="2"/>
  <c r="P70" i="2"/>
  <c r="P71" i="2"/>
  <c r="P74" i="2"/>
  <c r="P72" i="2" s="1"/>
  <c r="P75" i="2"/>
  <c r="P76" i="2"/>
  <c r="P79" i="2"/>
  <c r="P82" i="2"/>
  <c r="P80" i="2" s="1"/>
  <c r="P83" i="2"/>
  <c r="P84" i="2"/>
  <c r="F16" i="3" l="1"/>
  <c r="F69" i="2" l="1"/>
  <c r="P69" i="2" s="1"/>
  <c r="F64" i="2"/>
  <c r="P64" i="2" s="1"/>
  <c r="E16" i="3" l="1"/>
  <c r="E72" i="2"/>
  <c r="D14" i="3"/>
  <c r="D13" i="3"/>
  <c r="P16" i="3"/>
  <c r="E13" i="2"/>
  <c r="P13" i="2" s="1"/>
  <c r="P12" i="2" s="1"/>
  <c r="E12" i="3" l="1"/>
  <c r="F12" i="3"/>
  <c r="G12" i="3"/>
  <c r="H12" i="3"/>
  <c r="I12" i="3"/>
  <c r="J12" i="3"/>
  <c r="K12" i="3"/>
  <c r="L12" i="3"/>
  <c r="M12" i="3"/>
  <c r="N12" i="3"/>
  <c r="O12" i="3"/>
  <c r="E13" i="3"/>
  <c r="F13" i="3"/>
  <c r="G13" i="3"/>
  <c r="H13" i="3"/>
  <c r="I13" i="3"/>
  <c r="J13" i="3"/>
  <c r="K13" i="3"/>
  <c r="L13" i="3"/>
  <c r="M13" i="3"/>
  <c r="N13" i="3"/>
  <c r="O13" i="3"/>
  <c r="E14" i="3"/>
  <c r="F14" i="3"/>
  <c r="G14" i="3"/>
  <c r="H14" i="3"/>
  <c r="I14" i="3"/>
  <c r="J14" i="3"/>
  <c r="K14" i="3"/>
  <c r="L14" i="3"/>
  <c r="M14" i="3"/>
  <c r="N14" i="3"/>
  <c r="O14" i="3"/>
  <c r="E15" i="3"/>
  <c r="F15" i="3"/>
  <c r="G15" i="3"/>
  <c r="H15" i="3"/>
  <c r="I15" i="3"/>
  <c r="J15" i="3"/>
  <c r="K15" i="3"/>
  <c r="L15" i="3"/>
  <c r="M15" i="3"/>
  <c r="N15" i="3"/>
  <c r="O15" i="3"/>
  <c r="E18" i="3"/>
  <c r="F18" i="3"/>
  <c r="G18" i="3"/>
  <c r="H18" i="3"/>
  <c r="I18" i="3"/>
  <c r="J18" i="3"/>
  <c r="K18" i="3"/>
  <c r="L18" i="3"/>
  <c r="M18" i="3"/>
  <c r="N18" i="3"/>
  <c r="O18" i="3"/>
  <c r="E19" i="3"/>
  <c r="F19" i="3"/>
  <c r="G19" i="3"/>
  <c r="H19" i="3"/>
  <c r="I19" i="3"/>
  <c r="J19" i="3"/>
  <c r="K19" i="3"/>
  <c r="L19" i="3"/>
  <c r="M19" i="3"/>
  <c r="N19" i="3"/>
  <c r="O19" i="3"/>
  <c r="E20" i="3"/>
  <c r="F20" i="3"/>
  <c r="G20" i="3"/>
  <c r="H20" i="3"/>
  <c r="I20" i="3"/>
  <c r="J20" i="3"/>
  <c r="K20" i="3"/>
  <c r="L20" i="3"/>
  <c r="M20" i="3"/>
  <c r="N20" i="3"/>
  <c r="O20" i="3"/>
  <c r="E21" i="3"/>
  <c r="F21" i="3"/>
  <c r="G21" i="3"/>
  <c r="H21" i="3"/>
  <c r="I21" i="3"/>
  <c r="J21" i="3"/>
  <c r="K21" i="3"/>
  <c r="L21" i="3"/>
  <c r="M21" i="3"/>
  <c r="N21" i="3"/>
  <c r="O21" i="3"/>
  <c r="E22" i="3"/>
  <c r="F22" i="3"/>
  <c r="G22" i="3"/>
  <c r="H22" i="3"/>
  <c r="I22" i="3"/>
  <c r="J22" i="3"/>
  <c r="K22" i="3"/>
  <c r="L22" i="3"/>
  <c r="M22" i="3"/>
  <c r="N22" i="3"/>
  <c r="O22" i="3"/>
  <c r="E23" i="3"/>
  <c r="F23" i="3"/>
  <c r="G23" i="3"/>
  <c r="H23" i="3"/>
  <c r="I23" i="3"/>
  <c r="J23" i="3"/>
  <c r="K23" i="3"/>
  <c r="L23" i="3"/>
  <c r="M23" i="3"/>
  <c r="N23" i="3"/>
  <c r="O23" i="3"/>
  <c r="E24" i="3"/>
  <c r="F24" i="3"/>
  <c r="G24" i="3"/>
  <c r="H24" i="3"/>
  <c r="I24" i="3"/>
  <c r="J24" i="3"/>
  <c r="K24" i="3"/>
  <c r="L24" i="3"/>
  <c r="M24" i="3"/>
  <c r="N24" i="3"/>
  <c r="O24" i="3"/>
  <c r="E25" i="3"/>
  <c r="F25" i="3"/>
  <c r="G25" i="3"/>
  <c r="H25" i="3"/>
  <c r="I25" i="3"/>
  <c r="J25" i="3"/>
  <c r="K25" i="3"/>
  <c r="L25" i="3"/>
  <c r="M25" i="3"/>
  <c r="N25" i="3"/>
  <c r="O25" i="3"/>
  <c r="E26" i="3"/>
  <c r="F26" i="3"/>
  <c r="G26" i="3"/>
  <c r="H26" i="3"/>
  <c r="I26" i="3"/>
  <c r="J26" i="3"/>
  <c r="K26" i="3"/>
  <c r="L26" i="3"/>
  <c r="M26" i="3"/>
  <c r="N26" i="3"/>
  <c r="O26" i="3"/>
  <c r="E28" i="3"/>
  <c r="F28" i="3"/>
  <c r="G28" i="3"/>
  <c r="H28" i="3"/>
  <c r="I28" i="3"/>
  <c r="J28" i="3"/>
  <c r="K28" i="3"/>
  <c r="L28" i="3"/>
  <c r="M28" i="3"/>
  <c r="N28" i="3"/>
  <c r="O28" i="3"/>
  <c r="E29" i="3"/>
  <c r="F29" i="3"/>
  <c r="G29" i="3"/>
  <c r="H29" i="3"/>
  <c r="I29" i="3"/>
  <c r="J29" i="3"/>
  <c r="K29" i="3"/>
  <c r="L29" i="3"/>
  <c r="M29" i="3"/>
  <c r="N29" i="3"/>
  <c r="O29" i="3"/>
  <c r="E30" i="3"/>
  <c r="F30" i="3"/>
  <c r="G30" i="3"/>
  <c r="H30" i="3"/>
  <c r="I30" i="3"/>
  <c r="J30" i="3"/>
  <c r="K30" i="3"/>
  <c r="L30" i="3"/>
  <c r="M30" i="3"/>
  <c r="N30" i="3"/>
  <c r="O30" i="3"/>
  <c r="E31" i="3"/>
  <c r="F31" i="3"/>
  <c r="G31" i="3"/>
  <c r="H31" i="3"/>
  <c r="I31" i="3"/>
  <c r="J31" i="3"/>
  <c r="K31" i="3"/>
  <c r="L31" i="3"/>
  <c r="M31" i="3"/>
  <c r="N31" i="3"/>
  <c r="O31" i="3"/>
  <c r="E32" i="3"/>
  <c r="F32" i="3"/>
  <c r="G32" i="3"/>
  <c r="H32" i="3"/>
  <c r="I32" i="3"/>
  <c r="J32" i="3"/>
  <c r="K32" i="3"/>
  <c r="L32" i="3"/>
  <c r="M32" i="3"/>
  <c r="N32" i="3"/>
  <c r="O32" i="3"/>
  <c r="E33" i="3"/>
  <c r="F33" i="3"/>
  <c r="G33" i="3"/>
  <c r="H33" i="3"/>
  <c r="I33" i="3"/>
  <c r="J33" i="3"/>
  <c r="K33" i="3"/>
  <c r="L33" i="3"/>
  <c r="M33" i="3"/>
  <c r="N33" i="3"/>
  <c r="O33" i="3"/>
  <c r="E34" i="3"/>
  <c r="F34" i="3"/>
  <c r="G34" i="3"/>
  <c r="H34" i="3"/>
  <c r="I34" i="3"/>
  <c r="J34" i="3"/>
  <c r="K34" i="3"/>
  <c r="L34" i="3"/>
  <c r="M34" i="3"/>
  <c r="N34" i="3"/>
  <c r="O34" i="3"/>
  <c r="E35" i="3"/>
  <c r="F35" i="3"/>
  <c r="G35" i="3"/>
  <c r="H35" i="3"/>
  <c r="I35" i="3"/>
  <c r="J35" i="3"/>
  <c r="K35" i="3"/>
  <c r="L35" i="3"/>
  <c r="M35" i="3"/>
  <c r="N35" i="3"/>
  <c r="O35" i="3"/>
  <c r="E36" i="3"/>
  <c r="F36" i="3"/>
  <c r="G36" i="3"/>
  <c r="H36" i="3"/>
  <c r="I36" i="3"/>
  <c r="J36" i="3"/>
  <c r="K36" i="3"/>
  <c r="L36" i="3"/>
  <c r="M36" i="3"/>
  <c r="N36" i="3"/>
  <c r="O36" i="3"/>
  <c r="E38" i="3"/>
  <c r="F38" i="3"/>
  <c r="G38" i="3"/>
  <c r="H38" i="3"/>
  <c r="I38" i="3"/>
  <c r="J38" i="3"/>
  <c r="K38" i="3"/>
  <c r="L38" i="3"/>
  <c r="M38" i="3"/>
  <c r="N38" i="3"/>
  <c r="O38" i="3"/>
  <c r="E39" i="3"/>
  <c r="F39" i="3"/>
  <c r="G39" i="3"/>
  <c r="H39" i="3"/>
  <c r="I39" i="3"/>
  <c r="J39" i="3"/>
  <c r="K39" i="3"/>
  <c r="L39" i="3"/>
  <c r="M39" i="3"/>
  <c r="N39" i="3"/>
  <c r="O39" i="3"/>
  <c r="E40" i="3"/>
  <c r="F40" i="3"/>
  <c r="G40" i="3"/>
  <c r="H40" i="3"/>
  <c r="I40" i="3"/>
  <c r="J40" i="3"/>
  <c r="K40" i="3"/>
  <c r="L40" i="3"/>
  <c r="M40" i="3"/>
  <c r="N40" i="3"/>
  <c r="O40" i="3"/>
  <c r="E41" i="3"/>
  <c r="F41" i="3"/>
  <c r="G41" i="3"/>
  <c r="H41" i="3"/>
  <c r="I41" i="3"/>
  <c r="J41" i="3"/>
  <c r="K41" i="3"/>
  <c r="L41" i="3"/>
  <c r="M41" i="3"/>
  <c r="N41" i="3"/>
  <c r="O41" i="3"/>
  <c r="E42" i="3"/>
  <c r="F42" i="3"/>
  <c r="G42" i="3"/>
  <c r="H42" i="3"/>
  <c r="I42" i="3"/>
  <c r="J42" i="3"/>
  <c r="K42" i="3"/>
  <c r="L42" i="3"/>
  <c r="M42" i="3"/>
  <c r="N42" i="3"/>
  <c r="O42" i="3"/>
  <c r="E43" i="3"/>
  <c r="F43" i="3"/>
  <c r="G43" i="3"/>
  <c r="H43" i="3"/>
  <c r="I43" i="3"/>
  <c r="J43" i="3"/>
  <c r="K43" i="3"/>
  <c r="L43" i="3"/>
  <c r="M43" i="3"/>
  <c r="N43" i="3"/>
  <c r="O43" i="3"/>
  <c r="E44" i="3"/>
  <c r="F44" i="3"/>
  <c r="G44" i="3"/>
  <c r="H44" i="3"/>
  <c r="I44" i="3"/>
  <c r="J44" i="3"/>
  <c r="K44" i="3"/>
  <c r="L44" i="3"/>
  <c r="M44" i="3"/>
  <c r="N44" i="3"/>
  <c r="O44" i="3"/>
  <c r="E45" i="3"/>
  <c r="F45" i="3"/>
  <c r="G45" i="3"/>
  <c r="H45" i="3"/>
  <c r="I45" i="3"/>
  <c r="J45" i="3"/>
  <c r="K45" i="3"/>
  <c r="L45" i="3"/>
  <c r="M45" i="3"/>
  <c r="N45" i="3"/>
  <c r="O45" i="3"/>
  <c r="E46" i="3"/>
  <c r="F46" i="3"/>
  <c r="G46" i="3"/>
  <c r="H46" i="3"/>
  <c r="I46" i="3"/>
  <c r="J46" i="3"/>
  <c r="K46" i="3"/>
  <c r="L46" i="3"/>
  <c r="M46" i="3"/>
  <c r="N46" i="3"/>
  <c r="O46" i="3"/>
  <c r="E47" i="3"/>
  <c r="F47" i="3"/>
  <c r="G47" i="3"/>
  <c r="H47" i="3"/>
  <c r="I47" i="3"/>
  <c r="J47" i="3"/>
  <c r="K47" i="3"/>
  <c r="L47" i="3"/>
  <c r="M47" i="3"/>
  <c r="N47" i="3"/>
  <c r="O47" i="3"/>
  <c r="E48" i="3"/>
  <c r="F48" i="3"/>
  <c r="G48" i="3"/>
  <c r="H48" i="3"/>
  <c r="I48" i="3"/>
  <c r="J48" i="3"/>
  <c r="K48" i="3"/>
  <c r="L48" i="3"/>
  <c r="M48" i="3"/>
  <c r="N48" i="3"/>
  <c r="O48" i="3"/>
  <c r="E49" i="3"/>
  <c r="F49" i="3"/>
  <c r="G49" i="3"/>
  <c r="H49" i="3"/>
  <c r="I49" i="3"/>
  <c r="J49" i="3"/>
  <c r="K49" i="3"/>
  <c r="L49" i="3"/>
  <c r="M49" i="3"/>
  <c r="N49" i="3"/>
  <c r="O49" i="3"/>
  <c r="E50" i="3"/>
  <c r="F50" i="3"/>
  <c r="G50" i="3"/>
  <c r="H50" i="3"/>
  <c r="I50" i="3"/>
  <c r="J50" i="3"/>
  <c r="K50" i="3"/>
  <c r="L50" i="3"/>
  <c r="M50" i="3"/>
  <c r="N50" i="3"/>
  <c r="O50" i="3"/>
  <c r="E51" i="3"/>
  <c r="F51" i="3"/>
  <c r="G51" i="3"/>
  <c r="H51" i="3"/>
  <c r="I51" i="3"/>
  <c r="J51" i="3"/>
  <c r="K51" i="3"/>
  <c r="L51" i="3"/>
  <c r="M51" i="3"/>
  <c r="N51" i="3"/>
  <c r="O51" i="3"/>
  <c r="E52" i="3"/>
  <c r="F52" i="3"/>
  <c r="G52" i="3"/>
  <c r="H52" i="3"/>
  <c r="I52" i="3"/>
  <c r="J52" i="3"/>
  <c r="K52" i="3"/>
  <c r="L52" i="3"/>
  <c r="M52" i="3"/>
  <c r="N52" i="3"/>
  <c r="O52" i="3"/>
  <c r="E54" i="3"/>
  <c r="F54" i="3"/>
  <c r="G54" i="3"/>
  <c r="H54" i="3"/>
  <c r="I54" i="3"/>
  <c r="J54" i="3"/>
  <c r="K54" i="3"/>
  <c r="L54" i="3"/>
  <c r="M54" i="3"/>
  <c r="N54" i="3"/>
  <c r="O54" i="3"/>
  <c r="E55" i="3"/>
  <c r="F55" i="3"/>
  <c r="G55" i="3"/>
  <c r="H55" i="3"/>
  <c r="I55" i="3"/>
  <c r="J55" i="3"/>
  <c r="K55" i="3"/>
  <c r="L55" i="3"/>
  <c r="M55" i="3"/>
  <c r="N55" i="3"/>
  <c r="O55" i="3"/>
  <c r="E56" i="3"/>
  <c r="F56" i="3"/>
  <c r="G56" i="3"/>
  <c r="H56" i="3"/>
  <c r="I56" i="3"/>
  <c r="J56" i="3"/>
  <c r="K56" i="3"/>
  <c r="L56" i="3"/>
  <c r="M56" i="3"/>
  <c r="N56" i="3"/>
  <c r="O56" i="3"/>
  <c r="E57" i="3"/>
  <c r="F57" i="3"/>
  <c r="G57" i="3"/>
  <c r="H57" i="3"/>
  <c r="I57" i="3"/>
  <c r="J57" i="3"/>
  <c r="K57" i="3"/>
  <c r="L57" i="3"/>
  <c r="M57" i="3"/>
  <c r="N57" i="3"/>
  <c r="O57" i="3"/>
  <c r="E58" i="3"/>
  <c r="F58" i="3"/>
  <c r="G58" i="3"/>
  <c r="H58" i="3"/>
  <c r="I58" i="3"/>
  <c r="J58" i="3"/>
  <c r="K58" i="3"/>
  <c r="L58" i="3"/>
  <c r="M58" i="3"/>
  <c r="N58" i="3"/>
  <c r="O58" i="3"/>
  <c r="E59" i="3"/>
  <c r="F59" i="3"/>
  <c r="G59" i="3"/>
  <c r="H59" i="3"/>
  <c r="I59" i="3"/>
  <c r="J59" i="3"/>
  <c r="K59" i="3"/>
  <c r="L59" i="3"/>
  <c r="M59" i="3"/>
  <c r="N59" i="3"/>
  <c r="O59" i="3"/>
  <c r="E60" i="3"/>
  <c r="F60" i="3"/>
  <c r="G60" i="3"/>
  <c r="H60" i="3"/>
  <c r="I60" i="3"/>
  <c r="J60" i="3"/>
  <c r="K60" i="3"/>
  <c r="L60" i="3"/>
  <c r="M60" i="3"/>
  <c r="N60" i="3"/>
  <c r="O60" i="3"/>
  <c r="E61" i="3"/>
  <c r="F61" i="3"/>
  <c r="G61" i="3"/>
  <c r="H61" i="3"/>
  <c r="I61" i="3"/>
  <c r="J61" i="3"/>
  <c r="K61" i="3"/>
  <c r="L61" i="3"/>
  <c r="M61" i="3"/>
  <c r="N61" i="3"/>
  <c r="O61" i="3"/>
  <c r="E62" i="3"/>
  <c r="F62" i="3"/>
  <c r="G62" i="3"/>
  <c r="H62" i="3"/>
  <c r="I62" i="3"/>
  <c r="J62" i="3"/>
  <c r="K62" i="3"/>
  <c r="L62" i="3"/>
  <c r="M62" i="3"/>
  <c r="N62" i="3"/>
  <c r="O62" i="3"/>
  <c r="E64" i="3"/>
  <c r="F64" i="3"/>
  <c r="G64" i="3"/>
  <c r="H64" i="3"/>
  <c r="I64" i="3"/>
  <c r="J64" i="3"/>
  <c r="K64" i="3"/>
  <c r="L64" i="3"/>
  <c r="M64" i="3"/>
  <c r="N64" i="3"/>
  <c r="O64" i="3"/>
  <c r="E65" i="3"/>
  <c r="F65" i="3"/>
  <c r="G65" i="3"/>
  <c r="H65" i="3"/>
  <c r="I65" i="3"/>
  <c r="J65" i="3"/>
  <c r="K65" i="3"/>
  <c r="L65" i="3"/>
  <c r="M65" i="3"/>
  <c r="N65" i="3"/>
  <c r="O65" i="3"/>
  <c r="E66" i="3"/>
  <c r="F66" i="3"/>
  <c r="G66" i="3"/>
  <c r="H66" i="3"/>
  <c r="I66" i="3"/>
  <c r="J66" i="3"/>
  <c r="K66" i="3"/>
  <c r="L66" i="3"/>
  <c r="M66" i="3"/>
  <c r="N66" i="3"/>
  <c r="O66" i="3"/>
  <c r="E67" i="3"/>
  <c r="F67" i="3"/>
  <c r="G67" i="3"/>
  <c r="H67" i="3"/>
  <c r="I67" i="3"/>
  <c r="J67" i="3"/>
  <c r="K67" i="3"/>
  <c r="L67" i="3"/>
  <c r="M67" i="3"/>
  <c r="N67" i="3"/>
  <c r="O67" i="3"/>
  <c r="E69" i="3"/>
  <c r="F69" i="3"/>
  <c r="G69" i="3"/>
  <c r="H69" i="3"/>
  <c r="I69" i="3"/>
  <c r="J69" i="3"/>
  <c r="K69" i="3"/>
  <c r="L69" i="3"/>
  <c r="M69" i="3"/>
  <c r="N69" i="3"/>
  <c r="O69" i="3"/>
  <c r="E70" i="3"/>
  <c r="F70" i="3"/>
  <c r="G70" i="3"/>
  <c r="H70" i="3"/>
  <c r="I70" i="3"/>
  <c r="J70" i="3"/>
  <c r="K70" i="3"/>
  <c r="L70" i="3"/>
  <c r="M70" i="3"/>
  <c r="N70" i="3"/>
  <c r="O70" i="3"/>
  <c r="E72" i="3"/>
  <c r="F72" i="3"/>
  <c r="G72" i="3"/>
  <c r="H72" i="3"/>
  <c r="I72" i="3"/>
  <c r="J72" i="3"/>
  <c r="K72" i="3"/>
  <c r="L72" i="3"/>
  <c r="M72" i="3"/>
  <c r="N72" i="3"/>
  <c r="O72" i="3"/>
  <c r="E73" i="3"/>
  <c r="F73" i="3"/>
  <c r="G73" i="3"/>
  <c r="H73" i="3"/>
  <c r="I73" i="3"/>
  <c r="J73" i="3"/>
  <c r="K73" i="3"/>
  <c r="L73" i="3"/>
  <c r="M73" i="3"/>
  <c r="N73" i="3"/>
  <c r="O73" i="3"/>
  <c r="E74" i="3"/>
  <c r="F74" i="3"/>
  <c r="G74" i="3"/>
  <c r="H74" i="3"/>
  <c r="I74" i="3"/>
  <c r="J74" i="3"/>
  <c r="K74" i="3"/>
  <c r="L74" i="3"/>
  <c r="M74" i="3"/>
  <c r="N74" i="3"/>
  <c r="O74" i="3"/>
  <c r="E77" i="3"/>
  <c r="F77" i="3"/>
  <c r="G77" i="3"/>
  <c r="H77" i="3"/>
  <c r="I77" i="3"/>
  <c r="J77" i="3"/>
  <c r="K77" i="3"/>
  <c r="L77" i="3"/>
  <c r="M77" i="3"/>
  <c r="N77" i="3"/>
  <c r="O77" i="3"/>
  <c r="E78" i="3"/>
  <c r="F78" i="3"/>
  <c r="G78" i="3"/>
  <c r="H78" i="3"/>
  <c r="I78" i="3"/>
  <c r="J78" i="3"/>
  <c r="K78" i="3"/>
  <c r="L78" i="3"/>
  <c r="M78" i="3"/>
  <c r="N78" i="3"/>
  <c r="O78" i="3"/>
  <c r="E80" i="3"/>
  <c r="F80" i="3"/>
  <c r="G80" i="3"/>
  <c r="H80" i="3"/>
  <c r="I80" i="3"/>
  <c r="J80" i="3"/>
  <c r="K80" i="3"/>
  <c r="L80" i="3"/>
  <c r="M80" i="3"/>
  <c r="N80" i="3"/>
  <c r="O80" i="3"/>
  <c r="E81" i="3"/>
  <c r="F81" i="3"/>
  <c r="G81" i="3"/>
  <c r="H81" i="3"/>
  <c r="I81" i="3"/>
  <c r="J81" i="3"/>
  <c r="K81" i="3"/>
  <c r="L81" i="3"/>
  <c r="M81" i="3"/>
  <c r="N81" i="3"/>
  <c r="O81" i="3"/>
  <c r="E82" i="3"/>
  <c r="F82" i="3"/>
  <c r="G82" i="3"/>
  <c r="H82" i="3"/>
  <c r="I82" i="3"/>
  <c r="J82" i="3"/>
  <c r="K82" i="3"/>
  <c r="L82" i="3"/>
  <c r="M82" i="3"/>
  <c r="N82" i="3"/>
  <c r="O82" i="3"/>
  <c r="E83" i="3"/>
  <c r="F83" i="3"/>
  <c r="G83" i="3"/>
  <c r="H83" i="3"/>
  <c r="I83" i="3"/>
  <c r="J83" i="3"/>
  <c r="K83" i="3"/>
  <c r="L83" i="3"/>
  <c r="M83" i="3"/>
  <c r="N83" i="3"/>
  <c r="O83" i="3"/>
  <c r="P13" i="3"/>
  <c r="P14" i="3"/>
  <c r="P15" i="3"/>
  <c r="P20" i="3"/>
  <c r="P21" i="3"/>
  <c r="P22" i="3"/>
  <c r="P23" i="3"/>
  <c r="P24" i="3"/>
  <c r="P25" i="3"/>
  <c r="P29" i="3"/>
  <c r="P30" i="3"/>
  <c r="P31" i="3"/>
  <c r="P32" i="3"/>
  <c r="P33" i="3"/>
  <c r="P34" i="3"/>
  <c r="P35" i="3"/>
  <c r="P36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4" i="3"/>
  <c r="P55" i="3"/>
  <c r="P56" i="3"/>
  <c r="P57" i="3"/>
  <c r="P58" i="3"/>
  <c r="P59" i="3"/>
  <c r="P60" i="3"/>
  <c r="P61" i="3"/>
  <c r="P62" i="3"/>
  <c r="P64" i="3"/>
  <c r="P65" i="3"/>
  <c r="P66" i="3"/>
  <c r="P67" i="3"/>
  <c r="P69" i="3"/>
  <c r="P70" i="3"/>
  <c r="P73" i="3"/>
  <c r="P74" i="3"/>
  <c r="P77" i="3"/>
  <c r="P78" i="3"/>
  <c r="P81" i="3"/>
  <c r="P82" i="3"/>
  <c r="P83" i="3"/>
  <c r="B85" i="2"/>
  <c r="D83" i="3"/>
  <c r="D81" i="3"/>
  <c r="D82" i="3"/>
  <c r="D80" i="3"/>
  <c r="D78" i="3"/>
  <c r="D77" i="3"/>
  <c r="D73" i="3"/>
  <c r="D74" i="3"/>
  <c r="D72" i="3"/>
  <c r="D70" i="3"/>
  <c r="D69" i="3"/>
  <c r="D65" i="3"/>
  <c r="D66" i="3"/>
  <c r="D67" i="3"/>
  <c r="D64" i="3"/>
  <c r="D55" i="3"/>
  <c r="D56" i="3"/>
  <c r="D57" i="3"/>
  <c r="D58" i="3"/>
  <c r="D59" i="3"/>
  <c r="D60" i="3"/>
  <c r="D61" i="3"/>
  <c r="D62" i="3"/>
  <c r="D54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38" i="3"/>
  <c r="D29" i="3"/>
  <c r="D30" i="3"/>
  <c r="D31" i="3"/>
  <c r="D32" i="3"/>
  <c r="D33" i="3"/>
  <c r="D34" i="3"/>
  <c r="D35" i="3"/>
  <c r="D36" i="3"/>
  <c r="D28" i="3"/>
  <c r="D19" i="3"/>
  <c r="D20" i="3"/>
  <c r="D21" i="3"/>
  <c r="D22" i="3"/>
  <c r="D23" i="3"/>
  <c r="D24" i="3"/>
  <c r="D25" i="3"/>
  <c r="D26" i="3"/>
  <c r="D18" i="3"/>
  <c r="D15" i="3"/>
  <c r="D12" i="3"/>
  <c r="D54" i="2"/>
  <c r="D18" i="2"/>
  <c r="H11" i="3" l="1"/>
  <c r="H17" i="3"/>
  <c r="P12" i="3"/>
  <c r="P11" i="3" s="1"/>
  <c r="P26" i="3"/>
  <c r="P17" i="3" s="1"/>
  <c r="P76" i="3"/>
  <c r="P37" i="3"/>
  <c r="P53" i="3"/>
  <c r="P79" i="3"/>
  <c r="L79" i="3"/>
  <c r="H79" i="3"/>
  <c r="L76" i="3"/>
  <c r="H76" i="3"/>
  <c r="P72" i="3"/>
  <c r="P71" i="3" s="1"/>
  <c r="L71" i="3"/>
  <c r="H71" i="3"/>
  <c r="L53" i="3"/>
  <c r="H53" i="3"/>
  <c r="L37" i="3"/>
  <c r="H37" i="3"/>
  <c r="P28" i="3"/>
  <c r="P27" i="3" s="1"/>
  <c r="L27" i="3"/>
  <c r="H27" i="3"/>
  <c r="L17" i="3"/>
  <c r="L11" i="3"/>
  <c r="M79" i="3"/>
  <c r="I79" i="3"/>
  <c r="E79" i="3"/>
  <c r="M76" i="3"/>
  <c r="I76" i="3"/>
  <c r="E76" i="3"/>
  <c r="M71" i="3"/>
  <c r="I71" i="3"/>
  <c r="E71" i="3"/>
  <c r="M53" i="3"/>
  <c r="I53" i="3"/>
  <c r="E53" i="3"/>
  <c r="M37" i="3"/>
  <c r="I37" i="3"/>
  <c r="E37" i="3"/>
  <c r="M27" i="3"/>
  <c r="I27" i="3"/>
  <c r="E27" i="3"/>
  <c r="M17" i="3"/>
  <c r="I17" i="3"/>
  <c r="E17" i="3"/>
  <c r="M11" i="3"/>
  <c r="I11" i="3"/>
  <c r="E11" i="3"/>
  <c r="N79" i="3"/>
  <c r="J79" i="3"/>
  <c r="F79" i="3"/>
  <c r="N76" i="3"/>
  <c r="J76" i="3"/>
  <c r="F76" i="3"/>
  <c r="N71" i="3"/>
  <c r="J71" i="3"/>
  <c r="F71" i="3"/>
  <c r="N53" i="3"/>
  <c r="J53" i="3"/>
  <c r="F53" i="3"/>
  <c r="N37" i="3"/>
  <c r="J37" i="3"/>
  <c r="F37" i="3"/>
  <c r="N27" i="3"/>
  <c r="J27" i="3"/>
  <c r="F27" i="3"/>
  <c r="N17" i="3"/>
  <c r="J17" i="3"/>
  <c r="F17" i="3"/>
  <c r="N11" i="3"/>
  <c r="J11" i="3"/>
  <c r="F11" i="3"/>
  <c r="O79" i="3"/>
  <c r="K79" i="3"/>
  <c r="G79" i="3"/>
  <c r="O76" i="3"/>
  <c r="K76" i="3"/>
  <c r="G76" i="3"/>
  <c r="O71" i="3"/>
  <c r="K71" i="3"/>
  <c r="G71" i="3"/>
  <c r="O53" i="3"/>
  <c r="K53" i="3"/>
  <c r="G53" i="3"/>
  <c r="O37" i="3"/>
  <c r="K37" i="3"/>
  <c r="G37" i="3"/>
  <c r="O27" i="3"/>
  <c r="K27" i="3"/>
  <c r="G27" i="3"/>
  <c r="O17" i="3"/>
  <c r="K17" i="3"/>
  <c r="G17" i="3"/>
  <c r="O11" i="3"/>
  <c r="K11" i="3"/>
  <c r="G11" i="3"/>
  <c r="M80" i="2"/>
  <c r="M77" i="2"/>
  <c r="M72" i="2"/>
  <c r="M54" i="2"/>
  <c r="M38" i="2"/>
  <c r="M28" i="2"/>
  <c r="M18" i="2"/>
  <c r="M12" i="2"/>
  <c r="H84" i="3" l="1"/>
  <c r="G84" i="3"/>
  <c r="F84" i="3"/>
  <c r="P84" i="3"/>
  <c r="K80" i="2"/>
  <c r="K77" i="2"/>
  <c r="K72" i="2"/>
  <c r="K54" i="2"/>
  <c r="K38" i="2"/>
  <c r="K28" i="2"/>
  <c r="K18" i="2"/>
  <c r="K12" i="2"/>
  <c r="K85" i="2" l="1"/>
  <c r="K84" i="3"/>
  <c r="C85" i="2" l="1"/>
  <c r="H28" i="2" l="1"/>
  <c r="D79" i="3"/>
  <c r="D76" i="3"/>
  <c r="D71" i="3"/>
  <c r="D53" i="3"/>
  <c r="D37" i="3"/>
  <c r="D27" i="3"/>
  <c r="D17" i="3"/>
  <c r="D11" i="3"/>
  <c r="J84" i="3" l="1"/>
  <c r="E84" i="3"/>
  <c r="I84" i="3"/>
  <c r="M84" i="3"/>
  <c r="D84" i="3"/>
  <c r="L84" i="3"/>
  <c r="O84" i="3"/>
  <c r="N84" i="3"/>
  <c r="O80" i="2" l="1"/>
  <c r="N80" i="2"/>
  <c r="L80" i="2"/>
  <c r="J80" i="2"/>
  <c r="H80" i="2"/>
  <c r="G80" i="2"/>
  <c r="F80" i="2"/>
  <c r="E80" i="2"/>
  <c r="D80" i="2"/>
  <c r="O77" i="2"/>
  <c r="N77" i="2"/>
  <c r="L77" i="2"/>
  <c r="J77" i="2"/>
  <c r="H77" i="2"/>
  <c r="G77" i="2"/>
  <c r="F77" i="2"/>
  <c r="E77" i="2"/>
  <c r="D77" i="2"/>
  <c r="O72" i="2"/>
  <c r="N72" i="2"/>
  <c r="L72" i="2"/>
  <c r="J72" i="2"/>
  <c r="H72" i="2"/>
  <c r="G72" i="2"/>
  <c r="F72" i="2"/>
  <c r="D72" i="2"/>
  <c r="O54" i="2"/>
  <c r="N54" i="2"/>
  <c r="L54" i="2"/>
  <c r="J54" i="2"/>
  <c r="H54" i="2"/>
  <c r="G54" i="2"/>
  <c r="F54" i="2"/>
  <c r="E54" i="2"/>
  <c r="O38" i="2"/>
  <c r="N38" i="2"/>
  <c r="L38" i="2"/>
  <c r="J38" i="2"/>
  <c r="H38" i="2"/>
  <c r="G38" i="2"/>
  <c r="F38" i="2"/>
  <c r="E38" i="2"/>
  <c r="D38" i="2"/>
  <c r="P38" i="2" s="1"/>
  <c r="O28" i="2"/>
  <c r="N28" i="2"/>
  <c r="L28" i="2"/>
  <c r="J28" i="2"/>
  <c r="G28" i="2"/>
  <c r="F28" i="2"/>
  <c r="E28" i="2"/>
  <c r="D28" i="2"/>
  <c r="O18" i="2"/>
  <c r="N18" i="2"/>
  <c r="L18" i="2"/>
  <c r="J18" i="2"/>
  <c r="H18" i="2"/>
  <c r="G18" i="2"/>
  <c r="F18" i="2"/>
  <c r="E18" i="2"/>
  <c r="O12" i="2"/>
  <c r="N12" i="2"/>
  <c r="J12" i="2"/>
  <c r="H12" i="2"/>
  <c r="G12" i="2"/>
  <c r="F12" i="2"/>
  <c r="E12" i="2"/>
  <c r="D12" i="2"/>
  <c r="P18" i="2" l="1"/>
  <c r="P28" i="2"/>
  <c r="H85" i="2"/>
  <c r="Q96" i="3" s="1"/>
  <c r="D85" i="2"/>
  <c r="F85" i="2"/>
  <c r="N85" i="2"/>
  <c r="G85" i="2"/>
  <c r="O85" i="2"/>
  <c r="E85" i="2"/>
  <c r="I85" i="2"/>
  <c r="M85" i="2"/>
  <c r="J85" i="2"/>
  <c r="L12" i="2"/>
  <c r="L85" i="2" s="1"/>
  <c r="P85" i="2" l="1"/>
</calcChain>
</file>

<file path=xl/sharedStrings.xml><?xml version="1.0" encoding="utf-8"?>
<sst xmlns="http://schemas.openxmlformats.org/spreadsheetml/2006/main" count="205" uniqueCount="108">
  <si>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</si>
  <si>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</si>
  <si>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</si>
  <si>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</si>
  <si>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</si>
  <si>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</si>
  <si>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</si>
  <si>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</si>
  <si>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</si>
  <si>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</si>
  <si>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</si>
  <si>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</si>
  <si>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</si>
  <si>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</si>
  <si>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</si>
  <si>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</si>
  <si>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</si>
  <si>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</si>
  <si>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</si>
  <si>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</si>
  <si>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</si>
  <si>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</si>
  <si>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</si>
  <si>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</si>
  <si>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</si>
  <si>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</si>
  <si>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</si>
  <si>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</si>
  <si>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</si>
  <si>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</si>
  <si>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</si>
  <si>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</si>
  <si>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</si>
  <si>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</si>
  <si>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</si>
  <si>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</si>
  <si>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</si>
  <si>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</si>
  <si>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</si>
  <si>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</si>
  <si>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</si>
  <si>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</si>
  <si>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</si>
  <si>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</si>
  <si>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</si>
  <si>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</si>
  <si>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</si>
  <si>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</si>
  <si>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</si>
  <si>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</si>
  <si>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</si>
  <si>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</si>
  <si>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</si>
  <si>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</si>
  <si>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</si>
  <si>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</si>
  <si>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</si>
  <si>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</si>
  <si>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</si>
  <si>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</si>
  <si>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</si>
  <si>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</si>
  <si>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</si>
  <si>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</si>
  <si>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</si>
  <si>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</si>
  <si>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</si>
  <si>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</si>
  <si>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</si>
  <si>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</si>
  <si>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</si>
  <si>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</si>
  <si>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</si>
  <si>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</si>
  <si>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</si>
  <si>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</si>
  <si>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</si>
  <si>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</si>
  <si>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</si>
  <si>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</si>
  <si>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</si>
  <si>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</si>
  <si>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</si>
  <si>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</si>
  <si>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</si>
  <si>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</si>
  <si>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</si>
  <si>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</si>
  <si>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</si>
  <si>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</si>
  <si>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</si>
  <si>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Presupuesto Modificado</t>
  </si>
  <si>
    <t>Presupuesto Aprobado</t>
  </si>
  <si>
    <t xml:space="preserve">Instituto de Estabilización de Precios </t>
  </si>
  <si>
    <t>Ministerio de Agricultura</t>
  </si>
  <si>
    <t>Lic. Eufemia Mota</t>
  </si>
  <si>
    <t>Encargada de Presupuesto</t>
  </si>
  <si>
    <t>Lic. Abraham Genao Fajardo</t>
  </si>
  <si>
    <t>Preparado por:</t>
  </si>
  <si>
    <t>Año 2023</t>
  </si>
  <si>
    <t>Revisado por :</t>
  </si>
  <si>
    <t>Fuente: Sistema Integrado de Gestión Financiera (SIGEF)</t>
  </si>
  <si>
    <t>Fuente: Sistema Integrado de Gestion Financiera (SIGEF)</t>
  </si>
  <si>
    <t xml:space="preserve">Gasto Devengado </t>
  </si>
  <si>
    <t>Encargado Departamento Financiero</t>
  </si>
  <si>
    <t xml:space="preserve"> Encargado Departamento Financiero</t>
  </si>
  <si>
    <t xml:space="preserve">                  Lic. Abraham Genao Fajardo</t>
  </si>
  <si>
    <t xml:space="preserve"> Revisado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</si>
</sst>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6" fontId="11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59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0" borderId="10" xfId="0" applyBorder="1"/>
    <xf numFmtId="43" fontId="0" fillId="0" borderId="0" xfId="1" applyFont="1"/>
    <xf numFmtId="0" fontId="3" fillId="0" borderId="0" xfId="0" applyFont="1"/>
    <xf numFmtId="164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8" fontId="3" fillId="0" borderId="0" xfId="1" applyNumberFormat="1" applyFont="1"/>
    <xf numFmtId="43" fontId="0" fillId="0" borderId="0" xfId="0" applyNumberFormat="1"/>
    <xf numFmtId="0" fontId="3" fillId="0" borderId="0" xfId="0" applyFont="1" applyAlignment="1">
      <alignment horizontal="left" indent="2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/>
    </xf>
    <xf numFmtId="168" fontId="3" fillId="0" borderId="0" xfId="0" applyNumberFormat="1" applyFont="1" applyBorder="1"/>
    <xf numFmtId="168" fontId="0" fillId="0" borderId="0" xfId="0" applyNumberFormat="1" applyBorder="1"/>
    <xf numFmtId="0" fontId="0" fillId="0" borderId="0" xfId="0"/>
    <xf numFmtId="0" fontId="12" fillId="0" borderId="0" xfId="0" applyFont="1" applyAlignment="1">
      <alignment horizontal="center"/>
    </xf>
    <xf numFmtId="164" fontId="0" fillId="0" borderId="0" xfId="0" applyNumberFormat="1" applyBorder="1" applyAlignment="1"/>
    <xf numFmtId="168" fontId="0" fillId="0" borderId="0" xfId="0" applyNumberFormat="1" applyFill="1"/>
    <xf numFmtId="0" fontId="9" fillId="0" borderId="0" xfId="0" applyFont="1" applyAlignment="1"/>
    <xf numFmtId="164" fontId="13" fillId="0" borderId="0" xfId="0" applyNumberFormat="1" applyFont="1" applyBorder="1" applyAlignment="1"/>
    <xf numFmtId="0" fontId="0" fillId="0" borderId="0" xfId="0" applyAlignment="1"/>
    <xf numFmtId="0" fontId="7" fillId="0" borderId="0" xfId="0" applyFont="1" applyBorder="1" applyAlignment="1">
      <alignment horizontal="center" vertical="top" wrapText="1" readingOrder="1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4" xfId="1" applyNumberFormat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1822155</xdr:colOff>
      <xdr:row>1</xdr:row>
      <xdr:rowOff>27689</xdr:rowOff>
    </xdr:from>
    <xdr:to>
      <xdr:col>0</xdr:col>
      <xdr:colOff>3309767</xdr:colOff>
      <xdr:row>6</xdr:row>
      <xdr:rowOff>58852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2155" y="213759"/>
          <a:ext cx="1487612" cy="1227326"/>
        </a:xfrm>
        <a:prstGeom prst="rect">
          <a:avLst/>
        </a:prstGeom>
      </xdr:spPr>
    </xdr:pic>
    <xdr:clientData/>
  </xdr:twoCellAnchor>
  <xdr:oneCellAnchor>
    <xdr:from>
      <xdr:col>5</xdr:col>
      <xdr:colOff>327837</xdr:colOff>
      <xdr:row>1</xdr:row>
      <xdr:rowOff>68004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78116" y="254074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15</xdr:col>
      <xdr:colOff>28575</xdr:colOff>
      <xdr:row>1</xdr:row>
      <xdr:rowOff>136071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944100" y="326571"/>
          <a:ext cx="1494840" cy="132879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ota\AppData\Local\Temp\pid-14528\2023%2006%2016%20Reportes%20B%20Ejecucion%20May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a Mensual"/>
      <sheetName val="Reporte Etica Resumido"/>
      <sheetName val="Transacciones Por Proyecto"/>
    </sheetNames>
    <sheetDataSet>
      <sheetData sheetId="0"/>
      <sheetData sheetId="1">
        <row r="6">
          <cell r="C6">
            <v>52346141.75</v>
          </cell>
        </row>
        <row r="14">
          <cell r="I14">
            <v>78959884.209999993</v>
          </cell>
        </row>
        <row r="16">
          <cell r="C16">
            <v>18464924.199999999</v>
          </cell>
        </row>
        <row r="26">
          <cell r="C26">
            <v>1451481.19</v>
          </cell>
        </row>
        <row r="28">
          <cell r="C28">
            <v>12080034.27</v>
          </cell>
        </row>
        <row r="29">
          <cell r="C29">
            <v>13881798</v>
          </cell>
        </row>
        <row r="30">
          <cell r="C30">
            <v>18166203.16</v>
          </cell>
        </row>
        <row r="31">
          <cell r="C31">
            <v>742548.1</v>
          </cell>
        </row>
        <row r="32">
          <cell r="C32">
            <v>1675170.79</v>
          </cell>
        </row>
        <row r="33">
          <cell r="C33">
            <v>1150949.71</v>
          </cell>
        </row>
        <row r="34">
          <cell r="C34">
            <v>4252306.76</v>
          </cell>
        </row>
        <row r="44">
          <cell r="C44">
            <v>248482764.53</v>
          </cell>
        </row>
        <row r="45">
          <cell r="C45">
            <v>4529856.21</v>
          </cell>
        </row>
        <row r="46">
          <cell r="C46">
            <v>404931.6</v>
          </cell>
        </row>
        <row r="48">
          <cell r="C48">
            <v>3937196.67</v>
          </cell>
        </row>
        <row r="50">
          <cell r="C50">
            <v>5793244.4400000004</v>
          </cell>
        </row>
        <row r="51">
          <cell r="C51">
            <v>2209309.77</v>
          </cell>
        </row>
        <row r="63">
          <cell r="C63">
            <v>1451284.99</v>
          </cell>
        </row>
        <row r="65">
          <cell r="C65">
            <v>1028934.76</v>
          </cell>
        </row>
        <row r="85">
          <cell r="C85">
            <v>40952880.799999997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4"/>
  <sheetViews>
    <sheetView tabSelected="1" workbookViewId="0">
      <pane xSplit="1" topLeftCell="B1" activePane="topRight" state="frozen"/>
      <selection pane="topRight" sqref="A1:XFD1048576"/>
    </sheetView>
  </sheetViews>
  <sheetFormatPr baseColWidth="10" defaultColWidth="11.42578125" defaultRowHeight="15" x14ac:dyDescent="0.25"/>
  <cols>
    <col min="1" max="1" width="83.28515625" customWidth="1"/>
    <col min="2" max="2" width="15.28515625" style="11" customWidth="1"/>
    <col min="3" max="3" width="15.140625" customWidth="1"/>
    <col min="4" max="4" width="12.5703125" bestFit="1" customWidth="1"/>
    <col min="5" max="5" width="13.5703125" customWidth="1"/>
    <col min="6" max="6" width="13.42578125" customWidth="1"/>
    <col min="7" max="7" width="12.28515625" customWidth="1"/>
    <col min="8" max="8" width="12.5703125" bestFit="1" customWidth="1"/>
    <col min="9" max="9" width="12.85546875" customWidth="1"/>
    <col min="10" max="15" width="13.28515625" hidden="1" customWidth="1"/>
    <col min="16" max="16" width="14.140625" customWidth="1"/>
    <col min="17" max="17" width="16.5703125" customWidth="1"/>
    <col min="18" max="18" width="13.42578125" bestFit="1" customWidth="1"/>
    <col min="19" max="19" width="15.28515625" bestFit="1" customWidth="1"/>
  </cols>
  <sheetData>
    <row r="3" spans="1:19" ht="28.5" customHeight="1" x14ac:dyDescent="0.25">
      <c r="A3" s="44" t="s">
        <v>94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9" ht="21" customHeight="1" x14ac:dyDescent="0.25">
      <c r="A4" s="46" t="s">
        <v>93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ht="15.75" x14ac:dyDescent="0.25">
      <c r="A5" s="53" t="s">
        <v>99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.75" customHeight="1" x14ac:dyDescent="0.25">
      <c r="A6" s="55" t="s">
        <v>90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9" ht="15" customHeight="1" x14ac:dyDescent="0.25">
      <c r="A7" s="40" t="s">
        <v>76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9" x14ac:dyDescent="0.25">
      <c r="F8" s="15"/>
    </row>
    <row r="9" spans="1:19" ht="25.5" customHeight="1" x14ac:dyDescent="0.25">
      <c r="A9" s="48" t="s">
        <v>66</v>
      </c>
      <c r="B9" s="49" t="s">
        <v>92</v>
      </c>
      <c r="C9" s="51" t="s">
        <v>91</v>
      </c>
      <c r="D9" s="41" t="s">
        <v>103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3"/>
    </row>
    <row r="10" spans="1:19" x14ac:dyDescent="0.25">
      <c r="A10" s="48"/>
      <c r="B10" s="50"/>
      <c r="C10" s="52"/>
      <c r="D10" s="23" t="s">
        <v>78</v>
      </c>
      <c r="E10" s="23" t="s">
        <v>79</v>
      </c>
      <c r="F10" s="23" t="s">
        <v>80</v>
      </c>
      <c r="G10" s="23" t="s">
        <v>81</v>
      </c>
      <c r="H10" s="24" t="s">
        <v>82</v>
      </c>
      <c r="I10" s="23" t="s">
        <v>83</v>
      </c>
      <c r="J10" s="24" t="s">
        <v>84</v>
      </c>
      <c r="K10" s="23" t="s">
        <v>85</v>
      </c>
      <c r="L10" s="23" t="s">
        <v>86</v>
      </c>
      <c r="M10" s="23" t="s">
        <v>87</v>
      </c>
      <c r="N10" s="23" t="s">
        <v>88</v>
      </c>
      <c r="O10" s="24" t="s">
        <v>89</v>
      </c>
      <c r="P10" s="23" t="s">
        <v>77</v>
      </c>
    </row>
    <row r="11" spans="1:19" x14ac:dyDescent="0.25">
      <c r="A11" s="1" t="s">
        <v>0</v>
      </c>
      <c r="B11" s="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9" s="7" customFormat="1" x14ac:dyDescent="0.25">
      <c r="A12" s="3" t="s">
        <v>1</v>
      </c>
      <c r="B12" s="10">
        <v>820579024</v>
      </c>
      <c r="C12" s="10">
        <v>820579024</v>
      </c>
      <c r="D12" s="10">
        <f>SUM(D13:D17)</f>
        <v>68556880.289999992</v>
      </c>
      <c r="E12" s="10">
        <f t="shared" ref="E12:O12" si="0">SUM(E13:E17)</f>
        <v>85667498.819999993</v>
      </c>
      <c r="F12" s="10">
        <f t="shared" si="0"/>
        <v>85578467.140000001</v>
      </c>
      <c r="G12" s="10">
        <f t="shared" si="0"/>
        <v>80992769.769999996</v>
      </c>
      <c r="H12" s="10">
        <f t="shared" si="0"/>
        <v>149770950.16</v>
      </c>
      <c r="I12" s="10">
        <f>+I13+I14</f>
        <v>71631445.800000012</v>
      </c>
      <c r="J12" s="10">
        <f t="shared" si="0"/>
        <v>0</v>
      </c>
      <c r="K12" s="10">
        <f t="shared" si="0"/>
        <v>0</v>
      </c>
      <c r="L12" s="10">
        <f t="shared" si="0"/>
        <v>0</v>
      </c>
      <c r="M12" s="10">
        <f t="shared" si="0"/>
        <v>0</v>
      </c>
      <c r="N12" s="10">
        <f t="shared" si="0"/>
        <v>0</v>
      </c>
      <c r="O12" s="10">
        <f t="shared" si="0"/>
        <v>0</v>
      </c>
      <c r="P12" s="10">
        <f>SUM(P13:P17)</f>
        <v>542198011.98000002</v>
      </c>
    </row>
    <row r="13" spans="1:19" x14ac:dyDescent="0.25">
      <c r="A13" s="4" t="s">
        <v>2</v>
      </c>
      <c r="B13" s="11">
        <v>658385024</v>
      </c>
      <c r="C13" s="11">
        <v>658385024</v>
      </c>
      <c r="D13" s="15">
        <v>64855527.159999996</v>
      </c>
      <c r="E13" s="15">
        <f>72134175.13+427742.89</f>
        <v>72561918.019999996</v>
      </c>
      <c r="F13" s="15">
        <v>72636293</v>
      </c>
      <c r="G13" s="15">
        <v>67988730.519999996</v>
      </c>
      <c r="H13" s="15">
        <f>+'[1]Reporte Etica Resumido'!$I$14</f>
        <v>78959884.209999993</v>
      </c>
      <c r="I13" s="15">
        <f>65262379.62+2495175</f>
        <v>67757554.620000005</v>
      </c>
      <c r="J13" s="15"/>
      <c r="K13" s="11"/>
      <c r="L13" s="11"/>
      <c r="M13" s="11"/>
      <c r="N13" s="11"/>
      <c r="O13" s="11"/>
      <c r="P13" s="11">
        <f>+D13+E13+F13+G13+H13+I13</f>
        <v>424759907.52999997</v>
      </c>
      <c r="S13" s="26"/>
    </row>
    <row r="14" spans="1:19" x14ac:dyDescent="0.25">
      <c r="A14" s="4" t="s">
        <v>3</v>
      </c>
      <c r="B14" s="11">
        <v>77270000</v>
      </c>
      <c r="C14" s="11">
        <v>77270000</v>
      </c>
      <c r="D14" s="15">
        <v>3701353.13</v>
      </c>
      <c r="E14" s="16">
        <v>3723353.13</v>
      </c>
      <c r="F14" s="15">
        <v>3748353.13</v>
      </c>
      <c r="G14" s="15">
        <v>3728400.38</v>
      </c>
      <c r="H14" s="15">
        <f>+'[1]Reporte Etica Resumido'!$C$6</f>
        <v>52346141.75</v>
      </c>
      <c r="I14" s="15">
        <v>3873891.18</v>
      </c>
      <c r="J14" s="15"/>
      <c r="K14" s="11"/>
      <c r="L14" s="11"/>
      <c r="M14" s="11"/>
      <c r="N14" s="11"/>
      <c r="O14" s="11"/>
      <c r="P14" s="11">
        <f>+D14+E14+F14+G14+H14+I14</f>
        <v>71121492.700000003</v>
      </c>
    </row>
    <row r="15" spans="1:19" x14ac:dyDescent="0.25">
      <c r="A15" s="4" t="s">
        <v>4</v>
      </c>
      <c r="B15" s="11">
        <v>0</v>
      </c>
      <c r="C15" s="11">
        <v>0</v>
      </c>
      <c r="D15" s="15">
        <v>0</v>
      </c>
      <c r="E15" s="15">
        <v>0</v>
      </c>
      <c r="F15" s="15">
        <v>0</v>
      </c>
      <c r="G15" s="15"/>
      <c r="H15" s="15"/>
      <c r="I15" s="15">
        <v>0</v>
      </c>
      <c r="J15" s="15"/>
      <c r="K15" s="11"/>
      <c r="L15" s="11"/>
      <c r="M15" s="11"/>
      <c r="N15" s="11"/>
      <c r="O15" s="11"/>
      <c r="P15" s="11">
        <f t="shared" ref="P15:P76" si="1">+D15+E15+F15</f>
        <v>0</v>
      </c>
      <c r="Q15" s="5"/>
    </row>
    <row r="16" spans="1:19" x14ac:dyDescent="0.25">
      <c r="A16" s="4" t="s">
        <v>5</v>
      </c>
      <c r="B16" s="11">
        <v>0</v>
      </c>
      <c r="C16" s="11">
        <v>0</v>
      </c>
      <c r="D16" s="15">
        <v>0</v>
      </c>
      <c r="E16" s="15">
        <v>0</v>
      </c>
      <c r="F16" s="15">
        <v>0</v>
      </c>
      <c r="G16" s="15"/>
      <c r="H16" s="15"/>
      <c r="I16" s="15">
        <v>0</v>
      </c>
      <c r="J16" s="15"/>
      <c r="K16" s="11"/>
      <c r="L16" s="11"/>
      <c r="M16" s="11"/>
      <c r="N16" s="11"/>
      <c r="O16" s="11"/>
      <c r="P16" s="11">
        <f t="shared" si="1"/>
        <v>0</v>
      </c>
    </row>
    <row r="17" spans="1:18" x14ac:dyDescent="0.25">
      <c r="A17" s="4" t="s">
        <v>6</v>
      </c>
      <c r="B17" s="11">
        <v>84924000</v>
      </c>
      <c r="C17" s="11">
        <v>84924000</v>
      </c>
      <c r="D17" s="15">
        <v>0</v>
      </c>
      <c r="E17" s="15">
        <v>9382227.6699999999</v>
      </c>
      <c r="F17" s="15">
        <v>9193821.0099999998</v>
      </c>
      <c r="G17" s="15">
        <v>9275638.8699999992</v>
      </c>
      <c r="H17" s="15">
        <f>+'[1]Reporte Etica Resumido'!$C$16</f>
        <v>18464924.199999999</v>
      </c>
      <c r="I17" s="15">
        <v>0</v>
      </c>
      <c r="J17" s="15"/>
      <c r="K17" s="11"/>
      <c r="L17" s="11"/>
      <c r="M17" s="11"/>
      <c r="N17" s="11"/>
      <c r="O17" s="11"/>
      <c r="P17" s="11">
        <f t="shared" ref="P17:P26" si="2">+D17+E17+F17+G17+H17+I17</f>
        <v>46316611.75</v>
      </c>
    </row>
    <row r="18" spans="1:18" s="7" customFormat="1" x14ac:dyDescent="0.25">
      <c r="A18" s="3" t="s">
        <v>7</v>
      </c>
      <c r="B18" s="10">
        <v>127490000</v>
      </c>
      <c r="C18" s="10">
        <f>+C19+C20+C21+C22+C23+C24+C25+C26</f>
        <v>162490000</v>
      </c>
      <c r="D18" s="10">
        <f>SUM(D19:D27)</f>
        <v>48066650.890000001</v>
      </c>
      <c r="E18" s="10">
        <f t="shared" ref="E18:O18" si="3">SUM(E19:E27)</f>
        <v>48892309.640000001</v>
      </c>
      <c r="F18" s="10">
        <f t="shared" si="3"/>
        <v>29573696.149999995</v>
      </c>
      <c r="G18" s="10">
        <f t="shared" si="3"/>
        <v>49027078.270000011</v>
      </c>
      <c r="H18" s="10">
        <f t="shared" si="3"/>
        <v>53400491.980000004</v>
      </c>
      <c r="I18" s="10">
        <f>+I19+I20+I21+I22+I23+I24+I25+I26</f>
        <v>54788764.080000006</v>
      </c>
      <c r="J18" s="10">
        <f t="shared" si="3"/>
        <v>0</v>
      </c>
      <c r="K18" s="10">
        <f t="shared" si="3"/>
        <v>0</v>
      </c>
      <c r="L18" s="10">
        <f t="shared" si="3"/>
        <v>0</v>
      </c>
      <c r="M18" s="10">
        <f t="shared" si="3"/>
        <v>0</v>
      </c>
      <c r="N18" s="10">
        <f t="shared" si="3"/>
        <v>0</v>
      </c>
      <c r="O18" s="10">
        <f t="shared" si="3"/>
        <v>0</v>
      </c>
      <c r="P18" s="10">
        <f t="shared" si="2"/>
        <v>283748991.00999999</v>
      </c>
      <c r="R18" s="10"/>
    </row>
    <row r="19" spans="1:18" x14ac:dyDescent="0.25">
      <c r="A19" s="4" t="s">
        <v>8</v>
      </c>
      <c r="B19" s="11">
        <v>12120000</v>
      </c>
      <c r="C19" s="11">
        <v>12120000</v>
      </c>
      <c r="D19" s="15">
        <v>1514421.05</v>
      </c>
      <c r="E19" s="15">
        <v>1401853.79</v>
      </c>
      <c r="F19" s="15">
        <v>1321609.8400000001</v>
      </c>
      <c r="G19" s="15">
        <v>1413275.11</v>
      </c>
      <c r="H19" s="15">
        <f>+'[1]Reporte Etica Resumido'!$C$26</f>
        <v>1451481.19</v>
      </c>
      <c r="I19" s="15">
        <v>1492844.66</v>
      </c>
      <c r="J19" s="15"/>
      <c r="K19" s="11"/>
      <c r="L19" s="11"/>
      <c r="M19" s="11"/>
      <c r="N19" s="11"/>
      <c r="O19" s="11"/>
      <c r="P19" s="11">
        <f t="shared" si="2"/>
        <v>8595485.6400000006</v>
      </c>
      <c r="Q19" s="6"/>
    </row>
    <row r="20" spans="1:18" x14ac:dyDescent="0.25">
      <c r="A20" s="4" t="s">
        <v>9</v>
      </c>
      <c r="B20" s="11">
        <v>12230000</v>
      </c>
      <c r="C20" s="11">
        <v>12230000</v>
      </c>
      <c r="D20" s="15">
        <v>1331888</v>
      </c>
      <c r="E20" s="15">
        <v>3660061.9</v>
      </c>
      <c r="F20" s="15">
        <v>3561645.36</v>
      </c>
      <c r="G20" s="15">
        <v>1385832.12</v>
      </c>
      <c r="H20" s="15">
        <f>+'[1]Reporte Etica Resumido'!$C$28</f>
        <v>12080034.27</v>
      </c>
      <c r="I20" s="15">
        <v>3064103</v>
      </c>
      <c r="J20" s="15"/>
      <c r="K20" s="11"/>
      <c r="L20" s="11"/>
      <c r="M20" s="11"/>
      <c r="N20" s="11"/>
      <c r="O20" s="11"/>
      <c r="P20" s="11">
        <f t="shared" si="2"/>
        <v>25083564.649999999</v>
      </c>
      <c r="Q20" s="6"/>
    </row>
    <row r="21" spans="1:18" x14ac:dyDescent="0.25">
      <c r="A21" s="4" t="s">
        <v>10</v>
      </c>
      <c r="B21" s="11">
        <v>20400000</v>
      </c>
      <c r="C21" s="11">
        <v>20400000</v>
      </c>
      <c r="D21" s="15">
        <v>6688950</v>
      </c>
      <c r="E21" s="15">
        <v>11021300</v>
      </c>
      <c r="F21" s="15">
        <v>9554100</v>
      </c>
      <c r="G21" s="15">
        <v>6527100</v>
      </c>
      <c r="H21" s="15">
        <f>+'[1]Reporte Etica Resumido'!$C$29</f>
        <v>13881798</v>
      </c>
      <c r="I21" s="15">
        <v>13985500</v>
      </c>
      <c r="J21" s="15"/>
      <c r="K21" s="11"/>
      <c r="L21" s="11"/>
      <c r="M21" s="11"/>
      <c r="N21" s="11"/>
      <c r="O21" s="11"/>
      <c r="P21" s="11">
        <f t="shared" si="2"/>
        <v>61658748</v>
      </c>
      <c r="Q21" s="6"/>
      <c r="R21" s="11"/>
    </row>
    <row r="22" spans="1:18" x14ac:dyDescent="0.25">
      <c r="A22" s="4" t="s">
        <v>11</v>
      </c>
      <c r="B22" s="11">
        <v>50160000</v>
      </c>
      <c r="C22" s="36">
        <f>50160000+35000000</f>
        <v>85160000</v>
      </c>
      <c r="D22" s="15">
        <v>32695358.27</v>
      </c>
      <c r="E22" s="15">
        <v>25222492.899999999</v>
      </c>
      <c r="F22" s="15">
        <v>11176151.74</v>
      </c>
      <c r="G22" s="15">
        <v>34719019.840000004</v>
      </c>
      <c r="H22" s="15">
        <f>+'[1]Reporte Etica Resumido'!$C$30</f>
        <v>18166203.16</v>
      </c>
      <c r="I22" s="15">
        <v>31002013.73</v>
      </c>
      <c r="J22" s="15"/>
      <c r="K22" s="11"/>
      <c r="L22" s="11"/>
      <c r="M22" s="11"/>
      <c r="N22" s="11"/>
      <c r="O22" s="11"/>
      <c r="P22" s="11">
        <f t="shared" si="2"/>
        <v>152981239.63999999</v>
      </c>
      <c r="Q22" s="6"/>
    </row>
    <row r="23" spans="1:18" x14ac:dyDescent="0.25">
      <c r="A23" s="4" t="s">
        <v>12</v>
      </c>
      <c r="B23" s="11">
        <v>1740000</v>
      </c>
      <c r="C23" s="11">
        <v>1740000</v>
      </c>
      <c r="D23" s="15">
        <v>415520</v>
      </c>
      <c r="E23" s="15">
        <v>37993.79</v>
      </c>
      <c r="F23" s="15">
        <v>1300873.24</v>
      </c>
      <c r="G23" s="15">
        <v>875592.63</v>
      </c>
      <c r="H23" s="15">
        <f>+'[1]Reporte Etica Resumido'!$C$31</f>
        <v>742548.1</v>
      </c>
      <c r="I23" s="15">
        <v>216300</v>
      </c>
      <c r="J23" s="15"/>
      <c r="K23" s="11"/>
      <c r="L23" s="11"/>
      <c r="M23" s="11"/>
      <c r="N23" s="11"/>
      <c r="O23" s="11"/>
      <c r="P23" s="11">
        <f t="shared" si="2"/>
        <v>3588827.7600000002</v>
      </c>
      <c r="Q23" s="6"/>
    </row>
    <row r="24" spans="1:18" x14ac:dyDescent="0.25">
      <c r="A24" s="4" t="s">
        <v>13</v>
      </c>
      <c r="B24" s="11">
        <v>7920000</v>
      </c>
      <c r="C24" s="11">
        <v>7920000</v>
      </c>
      <c r="D24" s="15">
        <v>1400036.07</v>
      </c>
      <c r="E24" s="15">
        <v>0</v>
      </c>
      <c r="F24" s="15">
        <v>1397072.56</v>
      </c>
      <c r="G24" s="15">
        <v>1666375.62</v>
      </c>
      <c r="H24" s="15">
        <f>+'[1]Reporte Etica Resumido'!$C$32</f>
        <v>1675170.79</v>
      </c>
      <c r="I24" s="15">
        <v>1682704.59</v>
      </c>
      <c r="J24" s="15"/>
      <c r="K24" s="11"/>
      <c r="L24" s="11"/>
      <c r="M24" s="11"/>
      <c r="N24" s="11"/>
      <c r="O24" s="11"/>
      <c r="P24" s="11">
        <f t="shared" si="2"/>
        <v>7821359.6299999999</v>
      </c>
      <c r="Q24" s="6"/>
    </row>
    <row r="25" spans="1:18" x14ac:dyDescent="0.25">
      <c r="A25" s="4" t="s">
        <v>14</v>
      </c>
      <c r="B25" s="11">
        <v>10980000</v>
      </c>
      <c r="C25" s="11">
        <v>10980000</v>
      </c>
      <c r="D25" s="15">
        <v>1589538.68</v>
      </c>
      <c r="E25" s="15">
        <v>791958.35</v>
      </c>
      <c r="F25" s="15">
        <v>27840.05</v>
      </c>
      <c r="G25" s="15">
        <v>419244.93</v>
      </c>
      <c r="H25" s="15">
        <f>+'[1]Reporte Etica Resumido'!$C$33</f>
        <v>1150949.71</v>
      </c>
      <c r="I25" s="15">
        <v>207938.39</v>
      </c>
      <c r="J25" s="15"/>
      <c r="K25" s="11"/>
      <c r="L25" s="11"/>
      <c r="M25" s="11"/>
      <c r="N25" s="11"/>
      <c r="O25" s="11"/>
      <c r="P25" s="11">
        <f t="shared" si="2"/>
        <v>4187470.11</v>
      </c>
      <c r="Q25" s="6"/>
    </row>
    <row r="26" spans="1:18" x14ac:dyDescent="0.25">
      <c r="A26" s="4" t="s">
        <v>15</v>
      </c>
      <c r="B26" s="11">
        <v>11940000</v>
      </c>
      <c r="C26" s="11">
        <v>11940000</v>
      </c>
      <c r="D26" s="15">
        <v>2430938.8199999998</v>
      </c>
      <c r="E26" s="15">
        <v>6756648.9100000001</v>
      </c>
      <c r="F26" s="15">
        <v>1234403.3600000001</v>
      </c>
      <c r="G26" s="15">
        <v>2020638.02</v>
      </c>
      <c r="H26" s="15">
        <f>+'[1]Reporte Etica Resumido'!$C$34</f>
        <v>4252306.76</v>
      </c>
      <c r="I26" s="15">
        <v>3137359.71</v>
      </c>
      <c r="J26" s="15"/>
      <c r="K26" s="11"/>
      <c r="L26" s="11"/>
      <c r="M26" s="11"/>
      <c r="N26" s="11"/>
      <c r="O26" s="11"/>
      <c r="P26" s="11">
        <f t="shared" si="2"/>
        <v>19832295.579999998</v>
      </c>
      <c r="Q26" s="6"/>
    </row>
    <row r="27" spans="1:18" x14ac:dyDescent="0.25">
      <c r="A27" s="4" t="s">
        <v>16</v>
      </c>
      <c r="B27" s="11">
        <v>0</v>
      </c>
      <c r="C27" s="11">
        <v>0</v>
      </c>
      <c r="D27" s="15">
        <v>0</v>
      </c>
      <c r="E27" s="15">
        <v>0</v>
      </c>
      <c r="F27" s="15">
        <v>0</v>
      </c>
      <c r="G27" s="15"/>
      <c r="H27" s="15"/>
      <c r="I27" s="15"/>
      <c r="J27" s="15"/>
      <c r="K27" s="11"/>
      <c r="L27" s="11"/>
      <c r="M27" s="11"/>
      <c r="N27" s="11"/>
      <c r="O27" s="11"/>
      <c r="P27" s="11">
        <f t="shared" si="1"/>
        <v>0</v>
      </c>
    </row>
    <row r="28" spans="1:18" s="7" customFormat="1" x14ac:dyDescent="0.25">
      <c r="A28" s="3" t="s">
        <v>17</v>
      </c>
      <c r="B28" s="10">
        <v>229055976</v>
      </c>
      <c r="C28" s="10">
        <f>SUM(C29:C37)</f>
        <v>639055976</v>
      </c>
      <c r="D28" s="10">
        <f>SUM(D29:D37)</f>
        <v>67104921.07</v>
      </c>
      <c r="E28" s="10">
        <f t="shared" ref="E28:O28" si="4">SUM(E29:E37)</f>
        <v>79200799.129999995</v>
      </c>
      <c r="F28" s="10">
        <f t="shared" si="4"/>
        <v>43019633.110000007</v>
      </c>
      <c r="G28" s="10">
        <f t="shared" si="4"/>
        <v>22430571.949999999</v>
      </c>
      <c r="H28" s="10">
        <f>SUM(H29:H37)</f>
        <v>265357303.22</v>
      </c>
      <c r="I28" s="10">
        <f>+I29+I31+I35+I37</f>
        <v>110640689.47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ref="P28:P39" si="5">+D28+E28+F28+G28+H28+I28</f>
        <v>587753917.95000005</v>
      </c>
    </row>
    <row r="29" spans="1:18" x14ac:dyDescent="0.25">
      <c r="A29" s="4" t="s">
        <v>18</v>
      </c>
      <c r="B29" s="11">
        <v>180180000</v>
      </c>
      <c r="C29" s="36">
        <f>180180000+56000000+92000000+250000000</f>
        <v>578180000</v>
      </c>
      <c r="D29" s="15">
        <v>64623384.859999999</v>
      </c>
      <c r="E29" s="15">
        <v>73556119.489999995</v>
      </c>
      <c r="F29" s="15">
        <v>33548578.329999998</v>
      </c>
      <c r="G29" s="15">
        <v>17586920.09</v>
      </c>
      <c r="H29" s="15">
        <f>+'[1]Reporte Etica Resumido'!$C$44</f>
        <v>248482764.53</v>
      </c>
      <c r="I29" s="15">
        <v>107049015.47</v>
      </c>
      <c r="J29" s="15"/>
      <c r="K29" s="11"/>
      <c r="L29" s="11"/>
      <c r="M29" s="11"/>
      <c r="N29" s="11"/>
      <c r="O29" s="11"/>
      <c r="P29" s="11">
        <f t="shared" si="5"/>
        <v>544846782.76999998</v>
      </c>
    </row>
    <row r="30" spans="1:18" x14ac:dyDescent="0.25">
      <c r="A30" s="4" t="s">
        <v>19</v>
      </c>
      <c r="B30" s="11">
        <v>4200000</v>
      </c>
      <c r="C30" s="11">
        <v>4200000</v>
      </c>
      <c r="D30" s="15">
        <v>0</v>
      </c>
      <c r="E30" s="15">
        <v>0</v>
      </c>
      <c r="F30" s="15">
        <v>1935082.52</v>
      </c>
      <c r="G30" s="15">
        <v>0</v>
      </c>
      <c r="H30" s="15">
        <f>+'[1]Reporte Etica Resumido'!$C$45</f>
        <v>4529856.21</v>
      </c>
      <c r="I30" s="15">
        <v>0</v>
      </c>
      <c r="J30" s="15"/>
      <c r="K30" s="11"/>
      <c r="L30" s="11"/>
      <c r="M30" s="11"/>
      <c r="N30" s="11"/>
      <c r="O30" s="11"/>
      <c r="P30" s="11">
        <f t="shared" si="5"/>
        <v>6464938.7300000004</v>
      </c>
    </row>
    <row r="31" spans="1:18" x14ac:dyDescent="0.25">
      <c r="A31" s="4" t="s">
        <v>20</v>
      </c>
      <c r="B31" s="11">
        <v>2472000</v>
      </c>
      <c r="C31" s="11">
        <v>2472000</v>
      </c>
      <c r="D31" s="15">
        <v>1917.5</v>
      </c>
      <c r="E31" s="15">
        <v>352485.59</v>
      </c>
      <c r="F31" s="15">
        <v>16274.6</v>
      </c>
      <c r="G31" s="15">
        <v>16722.02</v>
      </c>
      <c r="H31" s="15">
        <f>+'[1]Reporte Etica Resumido'!$C$46</f>
        <v>404931.6</v>
      </c>
      <c r="I31" s="15">
        <v>31264</v>
      </c>
      <c r="J31" s="15"/>
      <c r="K31" s="11"/>
      <c r="L31" s="11"/>
      <c r="M31" s="11"/>
      <c r="N31" s="11"/>
      <c r="O31" s="11"/>
      <c r="P31" s="11">
        <f t="shared" si="5"/>
        <v>823595.31</v>
      </c>
    </row>
    <row r="32" spans="1:18" x14ac:dyDescent="0.25">
      <c r="A32" s="4" t="s">
        <v>21</v>
      </c>
      <c r="B32" s="11">
        <v>300000</v>
      </c>
      <c r="C32" s="11">
        <v>300000</v>
      </c>
      <c r="D32" s="15">
        <v>0</v>
      </c>
      <c r="E32" s="15">
        <v>0</v>
      </c>
      <c r="F32" s="15">
        <v>0</v>
      </c>
      <c r="G32" s="15">
        <v>0</v>
      </c>
      <c r="H32" s="15"/>
      <c r="I32" s="15">
        <v>0</v>
      </c>
      <c r="J32" s="15"/>
      <c r="K32" s="11"/>
      <c r="L32" s="11"/>
      <c r="M32" s="11"/>
      <c r="N32" s="11"/>
      <c r="O32" s="11"/>
      <c r="P32" s="11">
        <f t="shared" si="5"/>
        <v>0</v>
      </c>
    </row>
    <row r="33" spans="1:16" x14ac:dyDescent="0.25">
      <c r="A33" s="4" t="s">
        <v>22</v>
      </c>
      <c r="B33" s="11">
        <v>12180000</v>
      </c>
      <c r="C33" s="36">
        <f>12180000+7000000</f>
        <v>19180000</v>
      </c>
      <c r="D33" s="15">
        <v>973050.42</v>
      </c>
      <c r="E33" s="15">
        <v>2012764.2</v>
      </c>
      <c r="F33" s="15">
        <v>3923450.4</v>
      </c>
      <c r="G33" s="15">
        <v>2957792.13</v>
      </c>
      <c r="H33" s="15">
        <f>+'[1]Reporte Etica Resumido'!$C$48</f>
        <v>3937196.67</v>
      </c>
      <c r="I33" s="15">
        <v>0</v>
      </c>
      <c r="J33" s="15"/>
      <c r="K33" s="11"/>
      <c r="L33" s="11"/>
      <c r="M33" s="11"/>
      <c r="N33" s="11"/>
      <c r="O33" s="11"/>
      <c r="P33" s="11">
        <f t="shared" si="5"/>
        <v>13804253.819999998</v>
      </c>
    </row>
    <row r="34" spans="1:16" x14ac:dyDescent="0.25">
      <c r="A34" s="4" t="s">
        <v>23</v>
      </c>
      <c r="B34" s="11">
        <v>0</v>
      </c>
      <c r="C34" s="11">
        <v>0</v>
      </c>
      <c r="D34" s="15">
        <v>0</v>
      </c>
      <c r="E34" s="15">
        <v>0</v>
      </c>
      <c r="F34" s="15">
        <v>0</v>
      </c>
      <c r="G34" s="15">
        <v>0</v>
      </c>
      <c r="H34" s="15"/>
      <c r="I34" s="15">
        <v>0</v>
      </c>
      <c r="J34" s="15"/>
      <c r="K34" s="11"/>
      <c r="L34" s="11"/>
      <c r="M34" s="11"/>
      <c r="N34" s="11"/>
      <c r="O34" s="11"/>
      <c r="P34" s="11">
        <f t="shared" si="5"/>
        <v>0</v>
      </c>
    </row>
    <row r="35" spans="1:16" x14ac:dyDescent="0.25">
      <c r="A35" s="4" t="s">
        <v>24</v>
      </c>
      <c r="B35" s="11">
        <v>18660000</v>
      </c>
      <c r="C35" s="36">
        <f>18660000+5000000</f>
        <v>23660000</v>
      </c>
      <c r="D35" s="15">
        <v>1483179.51</v>
      </c>
      <c r="E35" s="15">
        <v>1766600</v>
      </c>
      <c r="F35" s="15">
        <v>2949416.67</v>
      </c>
      <c r="G35" s="15">
        <v>1806100</v>
      </c>
      <c r="H35" s="15">
        <f>+'[1]Reporte Etica Resumido'!$C$50</f>
        <v>5793244.4400000004</v>
      </c>
      <c r="I35" s="15">
        <v>3147094.44</v>
      </c>
      <c r="J35" s="15"/>
      <c r="K35" s="11"/>
      <c r="L35" s="11"/>
      <c r="M35" s="11"/>
      <c r="N35" s="11"/>
      <c r="O35" s="11"/>
      <c r="P35" s="11">
        <f t="shared" si="5"/>
        <v>16945635.060000002</v>
      </c>
    </row>
    <row r="36" spans="1:16" x14ac:dyDescent="0.25">
      <c r="A36" s="4" t="s">
        <v>25</v>
      </c>
      <c r="B36" s="11">
        <v>0</v>
      </c>
      <c r="C36" s="11">
        <v>0</v>
      </c>
      <c r="D36" s="15">
        <v>0</v>
      </c>
      <c r="E36" s="15">
        <v>0</v>
      </c>
      <c r="F36" s="15">
        <v>0</v>
      </c>
      <c r="G36" s="15"/>
      <c r="H36" s="15"/>
      <c r="I36" s="15"/>
      <c r="J36" s="15"/>
      <c r="K36" s="11"/>
      <c r="L36" s="11"/>
      <c r="M36" s="11"/>
      <c r="N36" s="11"/>
      <c r="O36" s="11"/>
      <c r="P36" s="11">
        <f t="shared" si="5"/>
        <v>0</v>
      </c>
    </row>
    <row r="37" spans="1:16" x14ac:dyDescent="0.25">
      <c r="A37" s="4" t="s">
        <v>26</v>
      </c>
      <c r="B37" s="11">
        <v>11063976</v>
      </c>
      <c r="C37" s="11">
        <v>11063976</v>
      </c>
      <c r="D37" s="15">
        <v>23388.78</v>
      </c>
      <c r="E37" s="15">
        <v>1512829.85</v>
      </c>
      <c r="F37" s="15">
        <v>646830.59</v>
      </c>
      <c r="G37" s="15">
        <v>63037.71</v>
      </c>
      <c r="H37" s="15">
        <f>+'[1]Reporte Etica Resumido'!$C$51</f>
        <v>2209309.77</v>
      </c>
      <c r="I37" s="15">
        <v>413315.56</v>
      </c>
      <c r="J37" s="15"/>
      <c r="K37" s="11"/>
      <c r="L37" s="11"/>
      <c r="M37" s="11"/>
      <c r="N37" s="11"/>
      <c r="O37" s="11"/>
      <c r="P37" s="11">
        <f t="shared" si="5"/>
        <v>4868712.26</v>
      </c>
    </row>
    <row r="38" spans="1:16" s="7" customFormat="1" x14ac:dyDescent="0.25">
      <c r="A38" s="3" t="s">
        <v>27</v>
      </c>
      <c r="B38" s="10">
        <v>1500000</v>
      </c>
      <c r="C38" s="10">
        <v>1500000</v>
      </c>
      <c r="D38" s="10">
        <f>SUM(D39:D46)</f>
        <v>0</v>
      </c>
      <c r="E38" s="10">
        <f t="shared" ref="E38:O38" si="6">SUM(E39:E46)</f>
        <v>377000</v>
      </c>
      <c r="F38" s="10">
        <f t="shared" si="6"/>
        <v>560000</v>
      </c>
      <c r="G38" s="10">
        <f t="shared" si="6"/>
        <v>0</v>
      </c>
      <c r="H38" s="10">
        <f t="shared" si="6"/>
        <v>0</v>
      </c>
      <c r="I38" s="10">
        <f>+I39</f>
        <v>24642</v>
      </c>
      <c r="J38" s="10">
        <f t="shared" si="6"/>
        <v>0</v>
      </c>
      <c r="K38" s="10">
        <f t="shared" si="6"/>
        <v>0</v>
      </c>
      <c r="L38" s="10">
        <f t="shared" si="6"/>
        <v>0</v>
      </c>
      <c r="M38" s="10">
        <f t="shared" si="6"/>
        <v>0</v>
      </c>
      <c r="N38" s="10">
        <f t="shared" si="6"/>
        <v>0</v>
      </c>
      <c r="O38" s="10">
        <f t="shared" si="6"/>
        <v>0</v>
      </c>
      <c r="P38" s="10">
        <f t="shared" si="5"/>
        <v>961642</v>
      </c>
    </row>
    <row r="39" spans="1:16" x14ac:dyDescent="0.25">
      <c r="A39" s="4" t="s">
        <v>28</v>
      </c>
      <c r="B39" s="11">
        <v>1500000</v>
      </c>
      <c r="C39" s="11">
        <v>1500000</v>
      </c>
      <c r="D39" s="15">
        <v>0</v>
      </c>
      <c r="E39" s="15">
        <v>377000</v>
      </c>
      <c r="F39" s="15">
        <v>560000</v>
      </c>
      <c r="G39" s="15">
        <v>0</v>
      </c>
      <c r="H39" s="15">
        <v>0</v>
      </c>
      <c r="I39" s="15">
        <v>24642</v>
      </c>
      <c r="J39" s="15"/>
      <c r="K39" s="11"/>
      <c r="L39" s="11"/>
      <c r="M39" s="11"/>
      <c r="N39" s="11"/>
      <c r="O39" s="11"/>
      <c r="P39" s="11">
        <f t="shared" si="5"/>
        <v>961642</v>
      </c>
    </row>
    <row r="40" spans="1:16" x14ac:dyDescent="0.25">
      <c r="A40" s="4" t="s">
        <v>29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/>
      <c r="H40" s="11"/>
      <c r="I40" s="11"/>
      <c r="J40" s="11"/>
      <c r="K40" s="11"/>
      <c r="L40" s="11"/>
      <c r="M40" s="11"/>
      <c r="N40" s="11"/>
      <c r="O40" s="11"/>
      <c r="P40" s="11">
        <f t="shared" si="1"/>
        <v>0</v>
      </c>
    </row>
    <row r="41" spans="1:16" x14ac:dyDescent="0.25">
      <c r="A41" s="4" t="s">
        <v>30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/>
      <c r="H41" s="11"/>
      <c r="I41" s="11"/>
      <c r="J41" s="11"/>
      <c r="K41" s="11"/>
      <c r="L41" s="11"/>
      <c r="M41" s="11"/>
      <c r="N41" s="11"/>
      <c r="O41" s="11"/>
      <c r="P41" s="11">
        <f t="shared" si="1"/>
        <v>0</v>
      </c>
    </row>
    <row r="42" spans="1:16" x14ac:dyDescent="0.25">
      <c r="A42" s="4" t="s">
        <v>31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/>
      <c r="H42" s="11"/>
      <c r="I42" s="11"/>
      <c r="J42" s="11"/>
      <c r="K42" s="11"/>
      <c r="L42" s="11"/>
      <c r="M42" s="11"/>
      <c r="N42" s="11"/>
      <c r="O42" s="11"/>
      <c r="P42" s="11">
        <f t="shared" si="1"/>
        <v>0</v>
      </c>
    </row>
    <row r="43" spans="1:16" x14ac:dyDescent="0.25">
      <c r="A43" s="4" t="s">
        <v>32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/>
      <c r="H43" s="11"/>
      <c r="I43" s="11"/>
      <c r="J43" s="11"/>
      <c r="K43" s="11"/>
      <c r="L43" s="11"/>
      <c r="M43" s="11"/>
      <c r="N43" s="11"/>
      <c r="O43" s="11"/>
      <c r="P43" s="11">
        <f t="shared" si="1"/>
        <v>0</v>
      </c>
    </row>
    <row r="44" spans="1:16" x14ac:dyDescent="0.25">
      <c r="A44" s="4" t="s">
        <v>33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/>
      <c r="H44" s="11"/>
      <c r="I44" s="11"/>
      <c r="J44" s="11"/>
      <c r="K44" s="11"/>
      <c r="L44" s="11"/>
      <c r="M44" s="11"/>
      <c r="N44" s="11"/>
      <c r="O44" s="11"/>
      <c r="P44" s="11">
        <f t="shared" si="1"/>
        <v>0</v>
      </c>
    </row>
    <row r="45" spans="1:16" x14ac:dyDescent="0.25">
      <c r="A45" s="4" t="s">
        <v>34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/>
      <c r="H45" s="11"/>
      <c r="I45" s="11"/>
      <c r="J45" s="11"/>
      <c r="K45" s="11"/>
      <c r="L45" s="11"/>
      <c r="M45" s="11"/>
      <c r="N45" s="11"/>
      <c r="O45" s="11"/>
      <c r="P45" s="11">
        <f t="shared" si="1"/>
        <v>0</v>
      </c>
    </row>
    <row r="46" spans="1:16" x14ac:dyDescent="0.25">
      <c r="A46" s="4" t="s">
        <v>35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/>
      <c r="H46" s="11"/>
      <c r="I46" s="11"/>
      <c r="J46" s="11"/>
      <c r="K46" s="11"/>
      <c r="L46" s="11"/>
      <c r="M46" s="11"/>
      <c r="N46" s="11"/>
      <c r="O46" s="11"/>
      <c r="P46" s="11">
        <f t="shared" si="1"/>
        <v>0</v>
      </c>
    </row>
    <row r="47" spans="1:16" s="7" customFormat="1" x14ac:dyDescent="0.25">
      <c r="A47" s="3" t="s">
        <v>36</v>
      </c>
      <c r="B47" s="11">
        <v>0</v>
      </c>
      <c r="C47" s="11">
        <v>0</v>
      </c>
      <c r="D47" s="10">
        <v>0</v>
      </c>
      <c r="E47" s="10">
        <v>0</v>
      </c>
      <c r="F47" s="10">
        <v>0</v>
      </c>
      <c r="G47" s="10"/>
      <c r="H47" s="10"/>
      <c r="I47" s="10"/>
      <c r="J47" s="10"/>
      <c r="K47" s="10"/>
      <c r="L47" s="10"/>
      <c r="M47" s="10"/>
      <c r="N47" s="10"/>
      <c r="O47" s="10"/>
      <c r="P47" s="11">
        <f t="shared" si="1"/>
        <v>0</v>
      </c>
    </row>
    <row r="48" spans="1:16" x14ac:dyDescent="0.25">
      <c r="A48" s="4" t="s">
        <v>37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/>
      <c r="H48" s="11"/>
      <c r="I48" s="11"/>
      <c r="J48" s="11"/>
      <c r="K48" s="11"/>
      <c r="L48" s="11"/>
      <c r="M48" s="11"/>
      <c r="N48" s="11"/>
      <c r="O48" s="11"/>
      <c r="P48" s="11">
        <f t="shared" si="1"/>
        <v>0</v>
      </c>
    </row>
    <row r="49" spans="1:16" x14ac:dyDescent="0.25">
      <c r="A49" s="4" t="s">
        <v>38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/>
      <c r="H49" s="11"/>
      <c r="I49" s="11"/>
      <c r="J49" s="11"/>
      <c r="K49" s="11"/>
      <c r="L49" s="11"/>
      <c r="M49" s="11"/>
      <c r="N49" s="11"/>
      <c r="O49" s="11"/>
      <c r="P49" s="11">
        <f t="shared" si="1"/>
        <v>0</v>
      </c>
    </row>
    <row r="50" spans="1:16" x14ac:dyDescent="0.25">
      <c r="A50" s="4" t="s">
        <v>39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/>
      <c r="H50" s="11"/>
      <c r="I50" s="11"/>
      <c r="J50" s="11"/>
      <c r="K50" s="11"/>
      <c r="L50" s="11"/>
      <c r="M50" s="11"/>
      <c r="N50" s="11"/>
      <c r="O50" s="11"/>
      <c r="P50" s="11">
        <f t="shared" si="1"/>
        <v>0</v>
      </c>
    </row>
    <row r="51" spans="1:16" x14ac:dyDescent="0.25">
      <c r="A51" s="4" t="s">
        <v>40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/>
      <c r="H51" s="11"/>
      <c r="I51" s="11"/>
      <c r="J51" s="11"/>
      <c r="K51" s="11"/>
      <c r="L51" s="11"/>
      <c r="M51" s="11"/>
      <c r="N51" s="11"/>
      <c r="O51" s="11"/>
      <c r="P51" s="11">
        <f t="shared" si="1"/>
        <v>0</v>
      </c>
    </row>
    <row r="52" spans="1:16" x14ac:dyDescent="0.25">
      <c r="A52" s="4" t="s">
        <v>41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/>
      <c r="H52" s="11"/>
      <c r="I52" s="11"/>
      <c r="J52" s="11"/>
      <c r="K52" s="11"/>
      <c r="L52" s="11"/>
      <c r="M52" s="11"/>
      <c r="N52" s="11"/>
      <c r="O52" s="11"/>
      <c r="P52" s="11">
        <f t="shared" si="1"/>
        <v>0</v>
      </c>
    </row>
    <row r="53" spans="1:16" x14ac:dyDescent="0.25">
      <c r="A53" s="4" t="s">
        <v>42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/>
      <c r="H53" s="11"/>
      <c r="I53" s="11"/>
      <c r="J53" s="11"/>
      <c r="K53" s="11"/>
      <c r="L53" s="11"/>
      <c r="M53" s="11"/>
      <c r="N53" s="11"/>
      <c r="O53" s="11"/>
      <c r="P53" s="11">
        <f t="shared" si="1"/>
        <v>0</v>
      </c>
    </row>
    <row r="54" spans="1:16" s="7" customFormat="1" x14ac:dyDescent="0.25">
      <c r="A54" s="3" t="s">
        <v>43</v>
      </c>
      <c r="B54" s="10">
        <v>10875000</v>
      </c>
      <c r="C54" s="10">
        <v>10875000</v>
      </c>
      <c r="D54" s="10">
        <f>SUM(D55:D63)</f>
        <v>396662.02</v>
      </c>
      <c r="E54" s="10">
        <f t="shared" ref="E54:O54" si="7">SUM(E55:E63)</f>
        <v>2037839.62</v>
      </c>
      <c r="F54" s="10">
        <f t="shared" si="7"/>
        <v>684628.95</v>
      </c>
      <c r="G54" s="10">
        <f t="shared" si="7"/>
        <v>18349</v>
      </c>
      <c r="H54" s="10">
        <f t="shared" si="7"/>
        <v>2480219.75</v>
      </c>
      <c r="I54" s="10">
        <f>+I55</f>
        <v>787939.29</v>
      </c>
      <c r="J54" s="10">
        <f t="shared" si="7"/>
        <v>0</v>
      </c>
      <c r="K54" s="10">
        <f t="shared" si="7"/>
        <v>0</v>
      </c>
      <c r="L54" s="10">
        <f t="shared" si="7"/>
        <v>0</v>
      </c>
      <c r="M54" s="10">
        <f t="shared" ref="M54" si="8">SUM(M55:M63)</f>
        <v>0</v>
      </c>
      <c r="N54" s="10">
        <f t="shared" si="7"/>
        <v>0</v>
      </c>
      <c r="O54" s="10">
        <f t="shared" si="7"/>
        <v>0</v>
      </c>
      <c r="P54" s="10">
        <f>+P55+P56+P57+P58+P59</f>
        <v>6405638.6300000008</v>
      </c>
    </row>
    <row r="55" spans="1:16" x14ac:dyDescent="0.25">
      <c r="A55" s="4" t="s">
        <v>44</v>
      </c>
      <c r="B55" s="11">
        <v>9600000</v>
      </c>
      <c r="C55" s="11">
        <v>9600000</v>
      </c>
      <c r="D55" s="15">
        <v>0</v>
      </c>
      <c r="E55" s="15">
        <v>2037839.62</v>
      </c>
      <c r="F55" s="15">
        <v>684628.95</v>
      </c>
      <c r="G55" s="15">
        <v>18349</v>
      </c>
      <c r="H55" s="15">
        <f>+'[1]Reporte Etica Resumido'!$C$63</f>
        <v>1451284.99</v>
      </c>
      <c r="I55" s="15">
        <v>787939.29</v>
      </c>
      <c r="J55" s="15"/>
      <c r="K55" s="11"/>
      <c r="L55" s="11"/>
      <c r="M55" s="11"/>
      <c r="N55" s="11"/>
      <c r="O55" s="11"/>
      <c r="P55" s="11">
        <f>+D55+E55+F55+G55+H55+I55</f>
        <v>4980041.8500000006</v>
      </c>
    </row>
    <row r="56" spans="1:16" x14ac:dyDescent="0.25">
      <c r="A56" s="4" t="s">
        <v>45</v>
      </c>
      <c r="B56" s="11">
        <v>50000</v>
      </c>
      <c r="C56" s="11">
        <v>50000</v>
      </c>
      <c r="D56" s="15">
        <v>396662.02</v>
      </c>
      <c r="E56" s="15">
        <v>0</v>
      </c>
      <c r="F56" s="15">
        <v>0</v>
      </c>
      <c r="G56" s="15"/>
      <c r="H56" s="15"/>
      <c r="I56" s="15"/>
      <c r="J56" s="15"/>
      <c r="K56" s="11"/>
      <c r="L56" s="11"/>
      <c r="M56" s="11"/>
      <c r="N56" s="11"/>
      <c r="O56" s="11"/>
      <c r="P56" s="11">
        <f>+D56+E56+F56+G56+H56+I56</f>
        <v>396662.02</v>
      </c>
    </row>
    <row r="57" spans="1:16" x14ac:dyDescent="0.25">
      <c r="A57" s="4" t="s">
        <v>46</v>
      </c>
      <c r="B57" s="11">
        <v>0</v>
      </c>
      <c r="C57" s="11">
        <v>0</v>
      </c>
      <c r="D57" s="15">
        <v>0</v>
      </c>
      <c r="E57" s="15">
        <v>0</v>
      </c>
      <c r="F57" s="15">
        <v>0</v>
      </c>
      <c r="G57" s="15"/>
      <c r="H57" s="15"/>
      <c r="I57" s="15"/>
      <c r="J57" s="15"/>
      <c r="K57" s="11"/>
      <c r="L57" s="11"/>
      <c r="M57" s="11"/>
      <c r="N57" s="11"/>
      <c r="O57" s="11"/>
      <c r="P57" s="11">
        <f>+D57+E57+F57</f>
        <v>0</v>
      </c>
    </row>
    <row r="58" spans="1:16" x14ac:dyDescent="0.25">
      <c r="A58" s="4" t="s">
        <v>47</v>
      </c>
      <c r="B58" s="11">
        <v>0</v>
      </c>
      <c r="C58" s="11">
        <v>0</v>
      </c>
      <c r="D58" s="15">
        <v>0</v>
      </c>
      <c r="E58" s="15">
        <v>0</v>
      </c>
      <c r="F58" s="15">
        <v>0</v>
      </c>
      <c r="G58" s="15"/>
      <c r="H58" s="15"/>
      <c r="I58" s="15"/>
      <c r="J58" s="15"/>
      <c r="K58" s="11"/>
      <c r="L58" s="11"/>
      <c r="M58" s="11"/>
      <c r="N58" s="11"/>
      <c r="O58" s="11"/>
      <c r="P58" s="11">
        <f t="shared" si="1"/>
        <v>0</v>
      </c>
    </row>
    <row r="59" spans="1:16" x14ac:dyDescent="0.25">
      <c r="A59" s="4" t="s">
        <v>48</v>
      </c>
      <c r="B59" s="11">
        <v>1225000</v>
      </c>
      <c r="C59" s="11">
        <v>1225000</v>
      </c>
      <c r="D59" s="15">
        <v>0</v>
      </c>
      <c r="E59" s="15">
        <v>0</v>
      </c>
      <c r="F59" s="15">
        <v>0</v>
      </c>
      <c r="G59" s="15"/>
      <c r="H59" s="15">
        <f>+'[1]Reporte Etica Resumido'!$C$65</f>
        <v>1028934.76</v>
      </c>
      <c r="I59" s="15"/>
      <c r="J59" s="15"/>
      <c r="K59" s="11"/>
      <c r="L59" s="11"/>
      <c r="M59" s="11"/>
      <c r="N59" s="11"/>
      <c r="O59" s="11"/>
      <c r="P59" s="11">
        <f>+D59+E59+F59+G59+H59+I59</f>
        <v>1028934.76</v>
      </c>
    </row>
    <row r="60" spans="1:16" x14ac:dyDescent="0.25">
      <c r="A60" s="4" t="s">
        <v>49</v>
      </c>
      <c r="B60" s="11">
        <v>0</v>
      </c>
      <c r="C60" s="11">
        <v>0</v>
      </c>
      <c r="D60" s="15">
        <v>0</v>
      </c>
      <c r="E60" s="15">
        <v>0</v>
      </c>
      <c r="F60" s="15">
        <v>0</v>
      </c>
      <c r="G60" s="15"/>
      <c r="H60" s="15"/>
      <c r="I60" s="15"/>
      <c r="J60" s="15"/>
      <c r="K60" s="11"/>
      <c r="L60" s="11"/>
      <c r="M60" s="11"/>
      <c r="N60" s="11"/>
      <c r="O60" s="11"/>
      <c r="P60" s="11">
        <f t="shared" si="1"/>
        <v>0</v>
      </c>
    </row>
    <row r="61" spans="1:16" x14ac:dyDescent="0.25">
      <c r="A61" s="4" t="s">
        <v>50</v>
      </c>
      <c r="B61" s="11">
        <v>0</v>
      </c>
      <c r="C61" s="11">
        <v>0</v>
      </c>
      <c r="D61" s="15">
        <v>0</v>
      </c>
      <c r="E61" s="15">
        <v>0</v>
      </c>
      <c r="F61" s="15">
        <v>0</v>
      </c>
      <c r="G61" s="15"/>
      <c r="H61" s="15"/>
      <c r="I61" s="15"/>
      <c r="J61" s="15"/>
      <c r="K61" s="11"/>
      <c r="L61" s="11"/>
      <c r="M61" s="11"/>
      <c r="N61" s="11"/>
      <c r="O61" s="11"/>
      <c r="P61" s="11">
        <f t="shared" si="1"/>
        <v>0</v>
      </c>
    </row>
    <row r="62" spans="1:16" x14ac:dyDescent="0.25">
      <c r="A62" s="4" t="s">
        <v>51</v>
      </c>
      <c r="B62" s="11">
        <v>0</v>
      </c>
      <c r="C62" s="11">
        <v>0</v>
      </c>
      <c r="D62" s="15">
        <v>0</v>
      </c>
      <c r="E62" s="15">
        <v>0</v>
      </c>
      <c r="F62" s="15">
        <v>0</v>
      </c>
      <c r="G62" s="15"/>
      <c r="H62" s="15"/>
      <c r="I62" s="15"/>
      <c r="J62" s="15"/>
      <c r="K62" s="11"/>
      <c r="L62" s="11"/>
      <c r="M62" s="11"/>
      <c r="N62" s="11"/>
      <c r="O62" s="11"/>
      <c r="P62" s="11">
        <f t="shared" si="1"/>
        <v>0</v>
      </c>
    </row>
    <row r="63" spans="1:16" x14ac:dyDescent="0.25">
      <c r="A63" s="4" t="s">
        <v>52</v>
      </c>
      <c r="B63" s="11">
        <v>0</v>
      </c>
      <c r="C63" s="11">
        <v>0</v>
      </c>
      <c r="D63" s="15">
        <v>0</v>
      </c>
      <c r="E63" s="15">
        <v>0</v>
      </c>
      <c r="F63" s="15">
        <v>0</v>
      </c>
      <c r="G63" s="15"/>
      <c r="H63" s="15"/>
      <c r="I63" s="15"/>
      <c r="J63" s="15"/>
      <c r="K63" s="11"/>
      <c r="L63" s="11"/>
      <c r="M63" s="11"/>
      <c r="N63" s="11"/>
      <c r="O63" s="11"/>
      <c r="P63" s="11">
        <f t="shared" si="1"/>
        <v>0</v>
      </c>
    </row>
    <row r="64" spans="1:16" s="7" customFormat="1" x14ac:dyDescent="0.25">
      <c r="A64" s="3" t="s">
        <v>53</v>
      </c>
      <c r="B64" s="10">
        <v>3000000</v>
      </c>
      <c r="C64" s="10">
        <v>3000000</v>
      </c>
      <c r="D64" s="10">
        <v>0</v>
      </c>
      <c r="E64" s="10">
        <v>0</v>
      </c>
      <c r="F64" s="10">
        <f>+F65+F66+F67+F68</f>
        <v>0</v>
      </c>
      <c r="G64" s="10"/>
      <c r="H64" s="10"/>
      <c r="I64" s="10"/>
      <c r="J64" s="10"/>
      <c r="K64" s="10"/>
      <c r="L64" s="10"/>
      <c r="M64" s="10"/>
      <c r="N64" s="10"/>
      <c r="O64" s="10"/>
      <c r="P64" s="10">
        <f t="shared" si="1"/>
        <v>0</v>
      </c>
    </row>
    <row r="65" spans="1:16" x14ac:dyDescent="0.25">
      <c r="A65" s="4" t="s">
        <v>54</v>
      </c>
      <c r="B65" s="11">
        <v>3000000</v>
      </c>
      <c r="C65" s="11">
        <v>3000000</v>
      </c>
      <c r="D65" s="11">
        <v>0</v>
      </c>
      <c r="E65" s="11">
        <v>0</v>
      </c>
      <c r="F65" s="11">
        <v>0</v>
      </c>
      <c r="G65" s="11"/>
      <c r="H65" s="11"/>
      <c r="I65" s="11"/>
      <c r="J65" s="11"/>
      <c r="K65" s="11"/>
      <c r="L65" s="11"/>
      <c r="M65" s="11"/>
      <c r="N65" s="11"/>
      <c r="O65" s="11"/>
      <c r="P65" s="11">
        <f t="shared" si="1"/>
        <v>0</v>
      </c>
    </row>
    <row r="66" spans="1:16" x14ac:dyDescent="0.25">
      <c r="A66" s="4" t="s">
        <v>55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/>
      <c r="H66" s="11"/>
      <c r="I66" s="11"/>
      <c r="J66" s="11"/>
      <c r="K66" s="11"/>
      <c r="L66" s="11"/>
      <c r="M66" s="11"/>
      <c r="N66" s="11"/>
      <c r="O66" s="11"/>
      <c r="P66" s="11">
        <f t="shared" si="1"/>
        <v>0</v>
      </c>
    </row>
    <row r="67" spans="1:16" x14ac:dyDescent="0.25">
      <c r="A67" s="4" t="s">
        <v>56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/>
      <c r="H67" s="11"/>
      <c r="I67" s="11"/>
      <c r="J67" s="11"/>
      <c r="K67" s="11"/>
      <c r="L67" s="11"/>
      <c r="M67" s="11"/>
      <c r="N67" s="11"/>
      <c r="O67" s="11"/>
      <c r="P67" s="11">
        <f t="shared" si="1"/>
        <v>0</v>
      </c>
    </row>
    <row r="68" spans="1:16" x14ac:dyDescent="0.25">
      <c r="A68" s="4" t="s">
        <v>57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/>
      <c r="H68" s="11"/>
      <c r="I68" s="11"/>
      <c r="J68" s="11"/>
      <c r="K68" s="11"/>
      <c r="L68" s="11"/>
      <c r="M68" s="11"/>
      <c r="N68" s="11"/>
      <c r="O68" s="11"/>
      <c r="P68" s="11">
        <f t="shared" si="1"/>
        <v>0</v>
      </c>
    </row>
    <row r="69" spans="1:16" s="7" customFormat="1" x14ac:dyDescent="0.25">
      <c r="A69" s="3" t="s">
        <v>58</v>
      </c>
      <c r="B69" s="11">
        <v>0</v>
      </c>
      <c r="C69" s="11">
        <v>0</v>
      </c>
      <c r="D69" s="10">
        <v>0</v>
      </c>
      <c r="E69" s="10">
        <v>0</v>
      </c>
      <c r="F69" s="10">
        <f>+F70+F71</f>
        <v>0</v>
      </c>
      <c r="G69" s="10"/>
      <c r="H69" s="10"/>
      <c r="I69" s="10"/>
      <c r="J69" s="10"/>
      <c r="K69" s="10"/>
      <c r="L69" s="10"/>
      <c r="M69" s="10"/>
      <c r="N69" s="10"/>
      <c r="O69" s="10"/>
      <c r="P69" s="10">
        <f t="shared" si="1"/>
        <v>0</v>
      </c>
    </row>
    <row r="70" spans="1:16" x14ac:dyDescent="0.25">
      <c r="A70" s="4" t="s">
        <v>59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/>
      <c r="H70" s="11"/>
      <c r="I70" s="11"/>
      <c r="J70" s="11"/>
      <c r="K70" s="11"/>
      <c r="L70" s="11"/>
      <c r="M70" s="11"/>
      <c r="N70" s="11"/>
      <c r="O70" s="11"/>
      <c r="P70" s="11">
        <f t="shared" si="1"/>
        <v>0</v>
      </c>
    </row>
    <row r="71" spans="1:16" x14ac:dyDescent="0.25">
      <c r="A71" s="4" t="s">
        <v>60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/>
      <c r="H71" s="11"/>
      <c r="I71" s="11"/>
      <c r="J71" s="11"/>
      <c r="K71" s="11"/>
      <c r="L71" s="11"/>
      <c r="M71" s="11"/>
      <c r="N71" s="11"/>
      <c r="O71" s="11"/>
      <c r="P71" s="11">
        <f t="shared" si="1"/>
        <v>0</v>
      </c>
    </row>
    <row r="72" spans="1:16" s="7" customFormat="1" x14ac:dyDescent="0.25">
      <c r="A72" s="3" t="s">
        <v>61</v>
      </c>
      <c r="B72" s="10">
        <v>1500000</v>
      </c>
      <c r="C72" s="10">
        <v>1500000</v>
      </c>
      <c r="D72" s="10">
        <f>SUM(D73:D75)</f>
        <v>701039.77</v>
      </c>
      <c r="E72" s="10">
        <f>SUM(E73:E75)</f>
        <v>85671.95</v>
      </c>
      <c r="F72" s="10">
        <f t="shared" ref="F72:O72" si="9">SUM(F73:F75)</f>
        <v>0</v>
      </c>
      <c r="G72" s="10">
        <f t="shared" si="9"/>
        <v>83422.58</v>
      </c>
      <c r="H72" s="10">
        <f t="shared" si="9"/>
        <v>0</v>
      </c>
      <c r="I72" s="10"/>
      <c r="J72" s="10">
        <f t="shared" si="9"/>
        <v>0</v>
      </c>
      <c r="K72" s="10">
        <f t="shared" si="9"/>
        <v>0</v>
      </c>
      <c r="L72" s="10">
        <f t="shared" si="9"/>
        <v>0</v>
      </c>
      <c r="M72" s="10">
        <f t="shared" ref="M72" si="10">SUM(M73:M75)</f>
        <v>0</v>
      </c>
      <c r="N72" s="10">
        <f t="shared" si="9"/>
        <v>0</v>
      </c>
      <c r="O72" s="10">
        <f t="shared" si="9"/>
        <v>0</v>
      </c>
      <c r="P72" s="10">
        <f>+P73+P74+P75</f>
        <v>870134.29999999993</v>
      </c>
    </row>
    <row r="73" spans="1:16" x14ac:dyDescent="0.25">
      <c r="A73" s="4" t="s">
        <v>62</v>
      </c>
      <c r="B73" s="11">
        <v>1500000</v>
      </c>
      <c r="C73" s="11">
        <v>1500000</v>
      </c>
      <c r="D73" s="15">
        <v>701039.77</v>
      </c>
      <c r="E73" s="15">
        <v>85671.95</v>
      </c>
      <c r="F73" s="15">
        <v>0</v>
      </c>
      <c r="G73" s="15">
        <v>83422.58</v>
      </c>
      <c r="H73" s="15"/>
      <c r="I73" s="15"/>
      <c r="J73" s="15"/>
      <c r="K73" s="11"/>
      <c r="L73" s="11"/>
      <c r="M73" s="11"/>
      <c r="N73" s="11"/>
      <c r="O73" s="11"/>
      <c r="P73" s="11">
        <f>+D73+E73+F73+G73+H73+I73</f>
        <v>870134.29999999993</v>
      </c>
    </row>
    <row r="74" spans="1:16" x14ac:dyDescent="0.25">
      <c r="A74" s="4" t="s">
        <v>63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/>
      <c r="H74" s="11"/>
      <c r="I74" s="11"/>
      <c r="J74" s="11"/>
      <c r="K74" s="11"/>
      <c r="L74" s="11"/>
      <c r="M74" s="11"/>
      <c r="N74" s="11"/>
      <c r="O74" s="11"/>
      <c r="P74" s="11">
        <f t="shared" si="1"/>
        <v>0</v>
      </c>
    </row>
    <row r="75" spans="1:16" x14ac:dyDescent="0.25">
      <c r="A75" s="4" t="s">
        <v>64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/>
      <c r="H75" s="11"/>
      <c r="I75" s="11"/>
      <c r="J75" s="11"/>
      <c r="K75" s="11"/>
      <c r="L75" s="11"/>
      <c r="M75" s="11"/>
      <c r="N75" s="11"/>
      <c r="O75" s="11"/>
      <c r="P75" s="11">
        <f t="shared" si="1"/>
        <v>0</v>
      </c>
    </row>
    <row r="76" spans="1:16" x14ac:dyDescent="0.25">
      <c r="A76" s="30" t="s">
        <v>67</v>
      </c>
      <c r="B76" s="32">
        <v>0</v>
      </c>
      <c r="C76" s="32">
        <v>0</v>
      </c>
      <c r="D76" s="31">
        <v>0</v>
      </c>
      <c r="E76" s="31">
        <v>0</v>
      </c>
      <c r="F76" s="31">
        <v>0</v>
      </c>
      <c r="G76" s="31"/>
      <c r="H76" s="31"/>
      <c r="I76" s="31"/>
      <c r="J76" s="31"/>
      <c r="K76" s="31"/>
      <c r="L76" s="31"/>
      <c r="M76" s="31"/>
      <c r="N76" s="31"/>
      <c r="O76" s="31"/>
      <c r="P76" s="11">
        <f t="shared" si="1"/>
        <v>0</v>
      </c>
    </row>
    <row r="77" spans="1:16" s="7" customFormat="1" x14ac:dyDescent="0.25">
      <c r="A77" s="3" t="s">
        <v>68</v>
      </c>
      <c r="B77" s="10"/>
      <c r="C77" s="10"/>
      <c r="D77" s="10">
        <f>SUM(D78:D79)</f>
        <v>0</v>
      </c>
      <c r="E77" s="10">
        <f t="shared" ref="E77:O77" si="11">SUM(E78:E79)</f>
        <v>0</v>
      </c>
      <c r="F77" s="10">
        <f t="shared" si="11"/>
        <v>15256750</v>
      </c>
      <c r="G77" s="10">
        <f t="shared" si="11"/>
        <v>0</v>
      </c>
      <c r="H77" s="10">
        <f t="shared" si="11"/>
        <v>79059797</v>
      </c>
      <c r="I77" s="10"/>
      <c r="J77" s="10">
        <f t="shared" si="11"/>
        <v>0</v>
      </c>
      <c r="K77" s="10">
        <f t="shared" si="11"/>
        <v>0</v>
      </c>
      <c r="L77" s="10">
        <f t="shared" si="11"/>
        <v>0</v>
      </c>
      <c r="M77" s="10">
        <f t="shared" ref="M77" si="12">SUM(M78:M79)</f>
        <v>0</v>
      </c>
      <c r="N77" s="10">
        <f t="shared" si="11"/>
        <v>0</v>
      </c>
      <c r="O77" s="10">
        <f t="shared" si="11"/>
        <v>0</v>
      </c>
      <c r="P77" s="11">
        <v>0</v>
      </c>
    </row>
    <row r="78" spans="1:16" x14ac:dyDescent="0.25">
      <c r="A78" s="4" t="s">
        <v>69</v>
      </c>
      <c r="C78" s="11"/>
      <c r="D78" s="15">
        <v>0</v>
      </c>
      <c r="E78" s="15">
        <v>0</v>
      </c>
      <c r="F78" s="15">
        <v>15256750</v>
      </c>
      <c r="G78" s="15"/>
      <c r="H78" s="15">
        <v>79059797</v>
      </c>
      <c r="I78" s="15"/>
      <c r="J78" s="15"/>
      <c r="K78" s="11"/>
      <c r="L78" s="11"/>
      <c r="M78" s="11"/>
      <c r="N78" s="11"/>
      <c r="O78" s="11"/>
      <c r="P78" s="11">
        <v>0</v>
      </c>
    </row>
    <row r="79" spans="1:16" x14ac:dyDescent="0.25">
      <c r="A79" s="4" t="s">
        <v>70</v>
      </c>
      <c r="C79" s="11"/>
      <c r="D79" s="11">
        <v>0</v>
      </c>
      <c r="E79" s="11">
        <v>0</v>
      </c>
      <c r="F79" s="11">
        <v>0</v>
      </c>
      <c r="G79" s="11"/>
      <c r="H79" s="11"/>
      <c r="I79" s="11"/>
      <c r="J79" s="11"/>
      <c r="K79" s="11"/>
      <c r="L79" s="11"/>
      <c r="M79" s="11"/>
      <c r="N79" s="11"/>
      <c r="O79" s="11"/>
      <c r="P79" s="11">
        <f t="shared" ref="P79:P84" si="13">+D79+E79+F79</f>
        <v>0</v>
      </c>
    </row>
    <row r="80" spans="1:16" s="7" customFormat="1" x14ac:dyDescent="0.25">
      <c r="A80" s="3" t="s">
        <v>71</v>
      </c>
      <c r="B80" s="10">
        <v>60000000</v>
      </c>
      <c r="C80" s="10">
        <v>60000000</v>
      </c>
      <c r="D80" s="10">
        <f>SUM(D81:D82)</f>
        <v>16478000</v>
      </c>
      <c r="E80" s="10">
        <f t="shared" ref="E80:O80" si="14">SUM(E81:E82)</f>
        <v>39847817.079999998</v>
      </c>
      <c r="F80" s="10">
        <f t="shared" si="14"/>
        <v>24894804.68</v>
      </c>
      <c r="G80" s="10">
        <f t="shared" si="14"/>
        <v>21517171.23</v>
      </c>
      <c r="H80" s="10">
        <f t="shared" si="14"/>
        <v>40952880.799999997</v>
      </c>
      <c r="I80" s="10">
        <f>+I81</f>
        <v>12886943.66</v>
      </c>
      <c r="J80" s="10">
        <f t="shared" si="14"/>
        <v>0</v>
      </c>
      <c r="K80" s="10">
        <f t="shared" si="14"/>
        <v>0</v>
      </c>
      <c r="L80" s="10">
        <f t="shared" si="14"/>
        <v>0</v>
      </c>
      <c r="M80" s="10">
        <f t="shared" ref="M80" si="15">SUM(M81:M82)</f>
        <v>0</v>
      </c>
      <c r="N80" s="10">
        <f t="shared" si="14"/>
        <v>0</v>
      </c>
      <c r="O80" s="10">
        <f t="shared" si="14"/>
        <v>0</v>
      </c>
      <c r="P80" s="10">
        <f>+P81+P82</f>
        <v>156577617.44999999</v>
      </c>
    </row>
    <row r="81" spans="1:17" x14ac:dyDescent="0.25">
      <c r="A81" s="4" t="s">
        <v>72</v>
      </c>
      <c r="B81" s="11">
        <v>60000000</v>
      </c>
      <c r="C81" s="11">
        <v>60000000</v>
      </c>
      <c r="D81" s="15">
        <v>16478000</v>
      </c>
      <c r="E81" s="15">
        <v>39847817.079999998</v>
      </c>
      <c r="F81" s="15">
        <v>24894804.68</v>
      </c>
      <c r="G81" s="15">
        <v>21517171.23</v>
      </c>
      <c r="H81" s="15">
        <f>+'[1]Reporte Etica Resumido'!$C$85</f>
        <v>40952880.799999997</v>
      </c>
      <c r="I81" s="15">
        <v>12886943.66</v>
      </c>
      <c r="J81" s="15"/>
      <c r="K81" s="11"/>
      <c r="L81" s="11"/>
      <c r="M81" s="11"/>
      <c r="N81" s="11"/>
      <c r="O81" s="11"/>
      <c r="P81" s="11">
        <f>+D81+E81+F81+G81+H81+I81</f>
        <v>156577617.44999999</v>
      </c>
    </row>
    <row r="82" spans="1:17" x14ac:dyDescent="0.25">
      <c r="A82" s="4" t="s">
        <v>73</v>
      </c>
      <c r="C82" s="11"/>
      <c r="D82" s="11">
        <v>0</v>
      </c>
      <c r="E82" s="11">
        <v>0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>
        <f t="shared" si="13"/>
        <v>0</v>
      </c>
    </row>
    <row r="83" spans="1:17" x14ac:dyDescent="0.25">
      <c r="A83" s="3" t="s">
        <v>74</v>
      </c>
      <c r="B83" s="10"/>
      <c r="C83" s="10"/>
      <c r="D83" s="11">
        <v>0</v>
      </c>
      <c r="E83" s="11">
        <v>0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>
        <f t="shared" si="13"/>
        <v>0</v>
      </c>
    </row>
    <row r="84" spans="1:17" x14ac:dyDescent="0.25">
      <c r="A84" s="4" t="s">
        <v>75</v>
      </c>
      <c r="C84" s="11"/>
      <c r="D84" s="11">
        <v>0</v>
      </c>
      <c r="E84" s="11">
        <v>0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>
        <f t="shared" si="13"/>
        <v>0</v>
      </c>
    </row>
    <row r="85" spans="1:17" x14ac:dyDescent="0.25">
      <c r="A85" s="18" t="s">
        <v>65</v>
      </c>
      <c r="B85" s="19">
        <f>B80+B77+B72+B68+B64+B54+B47+B38+B28+B18+B12</f>
        <v>1254000000</v>
      </c>
      <c r="C85" s="19">
        <f>C80+C77+C72+C68+C64+C54+C47+C38+C28+C18+C12</f>
        <v>1699000000</v>
      </c>
      <c r="D85" s="19">
        <f>D80+D77+D72+D68+D64+D54+D47+D38+D28+D18+D12</f>
        <v>201304154.03999999</v>
      </c>
      <c r="E85" s="19">
        <f t="shared" ref="E85:O85" si="16">E80+E77+E72+E68+E64+E54+E47+E38+E28+E18+E12</f>
        <v>256108936.24000001</v>
      </c>
      <c r="F85" s="19">
        <f t="shared" si="16"/>
        <v>199567980.03</v>
      </c>
      <c r="G85" s="19">
        <f t="shared" si="16"/>
        <v>174069362.80000001</v>
      </c>
      <c r="H85" s="19">
        <f>H80+H77+H72+H68+H64+H54+H47+H38+H28+H18+H12</f>
        <v>591021642.90999997</v>
      </c>
      <c r="I85" s="19">
        <f t="shared" si="16"/>
        <v>250760424.30000001</v>
      </c>
      <c r="J85" s="19">
        <f t="shared" si="16"/>
        <v>0</v>
      </c>
      <c r="K85" s="19">
        <f t="shared" si="16"/>
        <v>0</v>
      </c>
      <c r="L85" s="19">
        <f t="shared" si="16"/>
        <v>0</v>
      </c>
      <c r="M85" s="19">
        <f t="shared" si="16"/>
        <v>0</v>
      </c>
      <c r="N85" s="19">
        <f t="shared" si="16"/>
        <v>0</v>
      </c>
      <c r="O85" s="19">
        <f t="shared" si="16"/>
        <v>0</v>
      </c>
      <c r="P85" s="19">
        <f>+P80+P72+P54+P38+P28+P18+P12</f>
        <v>1578515953.3200002</v>
      </c>
      <c r="Q85" s="11"/>
    </row>
    <row r="86" spans="1:17" x14ac:dyDescent="0.25">
      <c r="A86" s="27" t="s">
        <v>101</v>
      </c>
      <c r="C86" s="15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11"/>
    </row>
    <row r="87" spans="1:17" x14ac:dyDescent="0.25"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7" ht="17.25" x14ac:dyDescent="0.4">
      <c r="A88" s="34" t="s">
        <v>98</v>
      </c>
      <c r="D88" s="8"/>
      <c r="E88" s="8"/>
      <c r="F88" s="38" t="s">
        <v>107</v>
      </c>
      <c r="G88" s="38"/>
      <c r="H88" s="38"/>
      <c r="I88" s="35"/>
      <c r="J88" s="35"/>
      <c r="K88" s="35"/>
      <c r="L88" s="35"/>
      <c r="M88" s="35"/>
      <c r="N88" s="35"/>
      <c r="O88" s="35"/>
      <c r="P88" s="35"/>
    </row>
    <row r="89" spans="1:17" x14ac:dyDescent="0.25">
      <c r="P89" s="26"/>
    </row>
    <row r="92" spans="1:17" x14ac:dyDescent="0.25">
      <c r="A92" s="14"/>
    </row>
    <row r="93" spans="1:17" x14ac:dyDescent="0.25">
      <c r="A93" s="28" t="s">
        <v>95</v>
      </c>
      <c r="F93" s="37" t="s">
        <v>97</v>
      </c>
      <c r="G93" s="37"/>
      <c r="H93" s="37"/>
      <c r="I93" s="37"/>
      <c r="J93" s="37"/>
      <c r="K93" s="37"/>
      <c r="L93" s="37"/>
      <c r="M93" s="37"/>
      <c r="N93" s="37"/>
      <c r="O93" s="37"/>
      <c r="P93" s="37"/>
    </row>
    <row r="94" spans="1:17" x14ac:dyDescent="0.25">
      <c r="A94" s="29" t="s">
        <v>96</v>
      </c>
      <c r="F94" s="39" t="s">
        <v>104</v>
      </c>
      <c r="G94" s="39"/>
      <c r="H94" s="39"/>
      <c r="I94" s="39"/>
      <c r="J94" s="39"/>
      <c r="K94" s="39"/>
      <c r="L94" s="39"/>
      <c r="M94" s="39"/>
      <c r="N94" s="39"/>
      <c r="O94" s="39"/>
      <c r="P94" s="39"/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rintOptions horizontalCentered="1"/>
  <pageMargins left="3.937007874015748E-2" right="3.937007874015748E-2" top="0.51181102362204722" bottom="0.23622047244094491" header="0.31496062992125984" footer="0.31496062992125984"/>
  <pageSetup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Q96"/>
  <sheetViews>
    <sheetView showGridLines="0" topLeftCell="B58" workbookViewId="0">
      <selection activeCell="P93" sqref="C1:P93"/>
    </sheetView>
  </sheetViews>
  <sheetFormatPr baseColWidth="10" defaultColWidth="11.42578125" defaultRowHeight="15" x14ac:dyDescent="0.25"/>
  <cols>
    <col min="3" max="3" width="88.5703125" customWidth="1"/>
    <col min="4" max="4" width="15.7109375" customWidth="1"/>
    <col min="5" max="5" width="18.140625" customWidth="1"/>
    <col min="6" max="6" width="14.28515625" customWidth="1"/>
    <col min="7" max="7" width="13.28515625" customWidth="1"/>
    <col min="8" max="9" width="13.5703125" customWidth="1"/>
    <col min="10" max="15" width="13.5703125" hidden="1" customWidth="1"/>
    <col min="16" max="16" width="15.28515625" customWidth="1"/>
    <col min="17" max="17" width="18.7109375" bestFit="1" customWidth="1"/>
  </cols>
  <sheetData>
    <row r="3" spans="3:17" ht="28.5" customHeight="1" x14ac:dyDescent="0.25">
      <c r="C3" s="44" t="s">
        <v>94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3:17" ht="21" customHeight="1" x14ac:dyDescent="0.25">
      <c r="C4" s="46" t="s">
        <v>93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3:17" ht="15.75" x14ac:dyDescent="0.25">
      <c r="C5" s="53" t="s">
        <v>99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3:17" ht="15.75" customHeight="1" x14ac:dyDescent="0.25">
      <c r="C6" s="55" t="s">
        <v>90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3:17" ht="15.75" customHeight="1" x14ac:dyDescent="0.25">
      <c r="C7" s="40" t="s">
        <v>76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9" spans="3:17" ht="23.25" customHeight="1" x14ac:dyDescent="0.25">
      <c r="C9" s="20" t="s">
        <v>66</v>
      </c>
      <c r="D9" s="21" t="s">
        <v>78</v>
      </c>
      <c r="E9" s="21" t="s">
        <v>79</v>
      </c>
      <c r="F9" s="21" t="s">
        <v>80</v>
      </c>
      <c r="G9" s="21" t="s">
        <v>81</v>
      </c>
      <c r="H9" s="22" t="s">
        <v>82</v>
      </c>
      <c r="I9" s="21" t="s">
        <v>83</v>
      </c>
      <c r="J9" s="22" t="s">
        <v>84</v>
      </c>
      <c r="K9" s="21" t="s">
        <v>85</v>
      </c>
      <c r="L9" s="21" t="s">
        <v>86</v>
      </c>
      <c r="M9" s="21" t="s">
        <v>87</v>
      </c>
      <c r="N9" s="21" t="s">
        <v>88</v>
      </c>
      <c r="O9" s="22" t="s">
        <v>89</v>
      </c>
      <c r="P9" s="21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0">
        <f>SUM(D12:D16)</f>
        <v>68556880.289999992</v>
      </c>
      <c r="E11" s="10">
        <f t="shared" ref="E11:O11" si="0">SUM(E12:E16)</f>
        <v>85667498.819999993</v>
      </c>
      <c r="F11" s="10">
        <f t="shared" si="0"/>
        <v>85578467.140000001</v>
      </c>
      <c r="G11" s="10">
        <f t="shared" si="0"/>
        <v>80992769.769999996</v>
      </c>
      <c r="H11" s="10">
        <f>SUM(H12:H16)</f>
        <v>149770950.16</v>
      </c>
      <c r="I11" s="10">
        <f t="shared" si="0"/>
        <v>71631445.800000012</v>
      </c>
      <c r="J11" s="10">
        <f t="shared" si="0"/>
        <v>0</v>
      </c>
      <c r="K11" s="10">
        <f t="shared" si="0"/>
        <v>0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>SUM(P12:P16)</f>
        <v>542198011.98000002</v>
      </c>
      <c r="Q11" s="6"/>
    </row>
    <row r="12" spans="3:17" x14ac:dyDescent="0.25">
      <c r="C12" s="4" t="s">
        <v>2</v>
      </c>
      <c r="D12" s="15">
        <f>+'P1 Presupuesto Aprobado-Ejec '!D13</f>
        <v>64855527.159999996</v>
      </c>
      <c r="E12" s="15">
        <f>+'P1 Presupuesto Aprobado-Ejec '!E13</f>
        <v>72561918.019999996</v>
      </c>
      <c r="F12" s="15">
        <f>+'P1 Presupuesto Aprobado-Ejec '!F13</f>
        <v>72636293</v>
      </c>
      <c r="G12" s="15">
        <f>+'P1 Presupuesto Aprobado-Ejec '!G13</f>
        <v>67988730.519999996</v>
      </c>
      <c r="H12" s="15">
        <f>+'P1 Presupuesto Aprobado-Ejec '!H13</f>
        <v>78959884.209999993</v>
      </c>
      <c r="I12" s="15">
        <f>+'P1 Presupuesto Aprobado-Ejec '!I13</f>
        <v>67757554.620000005</v>
      </c>
      <c r="J12" s="15">
        <f>+'P1 Presupuesto Aprobado-Ejec '!J13</f>
        <v>0</v>
      </c>
      <c r="K12" s="15">
        <f>+'P1 Presupuesto Aprobado-Ejec '!K13</f>
        <v>0</v>
      </c>
      <c r="L12" s="15">
        <f>+'P1 Presupuesto Aprobado-Ejec '!L13</f>
        <v>0</v>
      </c>
      <c r="M12" s="15">
        <f>+'P1 Presupuesto Aprobado-Ejec '!M13</f>
        <v>0</v>
      </c>
      <c r="N12" s="15">
        <f>+'P1 Presupuesto Aprobado-Ejec '!N13</f>
        <v>0</v>
      </c>
      <c r="O12" s="15">
        <f>+'P1 Presupuesto Aprobado-Ejec '!O13</f>
        <v>0</v>
      </c>
      <c r="P12" s="15">
        <f>+'P1 Presupuesto Aprobado-Ejec '!P13</f>
        <v>424759907.52999997</v>
      </c>
      <c r="Q12" s="17"/>
    </row>
    <row r="13" spans="3:17" x14ac:dyDescent="0.25">
      <c r="C13" s="4" t="s">
        <v>3</v>
      </c>
      <c r="D13" s="15">
        <f>+'P1 Presupuesto Aprobado-Ejec '!D14</f>
        <v>3701353.13</v>
      </c>
      <c r="E13" s="15">
        <f>+'P1 Presupuesto Aprobado-Ejec '!E14</f>
        <v>3723353.13</v>
      </c>
      <c r="F13" s="15">
        <f>+'P1 Presupuesto Aprobado-Ejec '!F14</f>
        <v>3748353.13</v>
      </c>
      <c r="G13" s="15">
        <f>+'P1 Presupuesto Aprobado-Ejec '!G14</f>
        <v>3728400.38</v>
      </c>
      <c r="H13" s="15">
        <f>+'P1 Presupuesto Aprobado-Ejec '!H14</f>
        <v>52346141.75</v>
      </c>
      <c r="I13" s="15">
        <f>+'P1 Presupuesto Aprobado-Ejec '!I14</f>
        <v>3873891.18</v>
      </c>
      <c r="J13" s="15">
        <f>+'P1 Presupuesto Aprobado-Ejec '!J14</f>
        <v>0</v>
      </c>
      <c r="K13" s="15">
        <f>+'P1 Presupuesto Aprobado-Ejec '!K14</f>
        <v>0</v>
      </c>
      <c r="L13" s="15">
        <f>+'P1 Presupuesto Aprobado-Ejec '!L14</f>
        <v>0</v>
      </c>
      <c r="M13" s="15">
        <f>+'P1 Presupuesto Aprobado-Ejec '!M14</f>
        <v>0</v>
      </c>
      <c r="N13" s="15">
        <f>+'P1 Presupuesto Aprobado-Ejec '!N14</f>
        <v>0</v>
      </c>
      <c r="O13" s="15">
        <f>+'P1 Presupuesto Aprobado-Ejec '!O14</f>
        <v>0</v>
      </c>
      <c r="P13" s="15">
        <f>+'P1 Presupuesto Aprobado-Ejec '!P14</f>
        <v>71121492.700000003</v>
      </c>
    </row>
    <row r="14" spans="3:17" x14ac:dyDescent="0.25">
      <c r="C14" s="4" t="s">
        <v>4</v>
      </c>
      <c r="D14" s="15">
        <f>+'P1 Presupuesto Aprobado-Ejec '!D15</f>
        <v>0</v>
      </c>
      <c r="E14" s="15">
        <f>+'P1 Presupuesto Aprobado-Ejec '!E15</f>
        <v>0</v>
      </c>
      <c r="F14" s="15">
        <f>+'P1 Presupuesto Aprobado-Ejec '!F15</f>
        <v>0</v>
      </c>
      <c r="G14" s="15">
        <f>+'P1 Presupuesto Aprobado-Ejec '!G15</f>
        <v>0</v>
      </c>
      <c r="H14" s="15">
        <f>+'P1 Presupuesto Aprobado-Ejec '!H15</f>
        <v>0</v>
      </c>
      <c r="I14" s="15">
        <f>+'P1 Presupuesto Aprobado-Ejec '!I15</f>
        <v>0</v>
      </c>
      <c r="J14" s="15">
        <f>+'P1 Presupuesto Aprobado-Ejec '!J15</f>
        <v>0</v>
      </c>
      <c r="K14" s="15">
        <f>+'P1 Presupuesto Aprobado-Ejec '!K15</f>
        <v>0</v>
      </c>
      <c r="L14" s="15">
        <f>+'P1 Presupuesto Aprobado-Ejec '!L15</f>
        <v>0</v>
      </c>
      <c r="M14" s="15">
        <f>+'P1 Presupuesto Aprobado-Ejec '!M15</f>
        <v>0</v>
      </c>
      <c r="N14" s="15">
        <f>+'P1 Presupuesto Aprobado-Ejec '!N15</f>
        <v>0</v>
      </c>
      <c r="O14" s="15">
        <f>+'P1 Presupuesto Aprobado-Ejec '!O15</f>
        <v>0</v>
      </c>
      <c r="P14" s="15">
        <f>+'P1 Presupuesto Aprobado-Ejec '!P15</f>
        <v>0</v>
      </c>
      <c r="Q14" s="5"/>
    </row>
    <row r="15" spans="3:17" x14ac:dyDescent="0.25">
      <c r="C15" s="4" t="s">
        <v>5</v>
      </c>
      <c r="D15" s="15">
        <f>+'P1 Presupuesto Aprobado-Ejec '!D16</f>
        <v>0</v>
      </c>
      <c r="E15" s="15">
        <f>+'P1 Presupuesto Aprobado-Ejec '!E16</f>
        <v>0</v>
      </c>
      <c r="F15" s="15">
        <f>+'P1 Presupuesto Aprobado-Ejec '!F16</f>
        <v>0</v>
      </c>
      <c r="G15" s="15">
        <f>+'P1 Presupuesto Aprobado-Ejec '!G16</f>
        <v>0</v>
      </c>
      <c r="H15" s="15">
        <f>+'P1 Presupuesto Aprobado-Ejec '!H16</f>
        <v>0</v>
      </c>
      <c r="I15" s="15">
        <f>+'P1 Presupuesto Aprobado-Ejec '!I16</f>
        <v>0</v>
      </c>
      <c r="J15" s="15">
        <f>+'P1 Presupuesto Aprobado-Ejec '!J16</f>
        <v>0</v>
      </c>
      <c r="K15" s="15">
        <f>+'P1 Presupuesto Aprobado-Ejec '!K16</f>
        <v>0</v>
      </c>
      <c r="L15" s="15">
        <f>+'P1 Presupuesto Aprobado-Ejec '!L16</f>
        <v>0</v>
      </c>
      <c r="M15" s="15">
        <f>+'P1 Presupuesto Aprobado-Ejec '!M16</f>
        <v>0</v>
      </c>
      <c r="N15" s="15">
        <f>+'P1 Presupuesto Aprobado-Ejec '!N16</f>
        <v>0</v>
      </c>
      <c r="O15" s="15">
        <f>+'P1 Presupuesto Aprobado-Ejec '!O16</f>
        <v>0</v>
      </c>
      <c r="P15" s="15">
        <f>+'P1 Presupuesto Aprobado-Ejec '!P16</f>
        <v>0</v>
      </c>
    </row>
    <row r="16" spans="3:17" x14ac:dyDescent="0.25">
      <c r="C16" s="4" t="s">
        <v>6</v>
      </c>
      <c r="D16" s="15"/>
      <c r="E16" s="15">
        <f>'P1 Presupuesto Aprobado-Ejec '!E17</f>
        <v>9382227.6699999999</v>
      </c>
      <c r="F16" s="15">
        <f>+'P1 Presupuesto Aprobado-Ejec '!F17</f>
        <v>9193821.0099999998</v>
      </c>
      <c r="G16" s="15">
        <f>+'P1 Presupuesto Aprobado-Ejec '!G17</f>
        <v>9275638.8699999992</v>
      </c>
      <c r="H16" s="15">
        <f>+'P1 Presupuesto Aprobado-Ejec '!H17</f>
        <v>18464924.199999999</v>
      </c>
      <c r="I16" s="15"/>
      <c r="J16" s="15"/>
      <c r="K16" s="15"/>
      <c r="L16" s="15"/>
      <c r="M16" s="15"/>
      <c r="N16" s="15"/>
      <c r="O16" s="15"/>
      <c r="P16" s="15">
        <f>'P1 Presupuesto Aprobado-Ejec '!P17</f>
        <v>46316611.75</v>
      </c>
    </row>
    <row r="17" spans="3:16" x14ac:dyDescent="0.25">
      <c r="C17" s="3" t="s">
        <v>7</v>
      </c>
      <c r="D17" s="10">
        <f>SUM(D18:D26)</f>
        <v>48066650.890000001</v>
      </c>
      <c r="E17" s="10">
        <f t="shared" ref="E17:O17" si="1">SUM(E18:E26)</f>
        <v>48892309.640000001</v>
      </c>
      <c r="F17" s="10">
        <f t="shared" si="1"/>
        <v>29573696.149999995</v>
      </c>
      <c r="G17" s="10">
        <f t="shared" si="1"/>
        <v>49027078.270000011</v>
      </c>
      <c r="H17" s="10">
        <f>SUM(H18:H26)</f>
        <v>53400491.980000004</v>
      </c>
      <c r="I17" s="10">
        <f t="shared" si="1"/>
        <v>54788764.080000006</v>
      </c>
      <c r="J17" s="10">
        <f t="shared" si="1"/>
        <v>0</v>
      </c>
      <c r="K17" s="10">
        <f t="shared" si="1"/>
        <v>0</v>
      </c>
      <c r="L17" s="10">
        <f t="shared" si="1"/>
        <v>0</v>
      </c>
      <c r="M17" s="10">
        <f t="shared" si="1"/>
        <v>0</v>
      </c>
      <c r="N17" s="10">
        <f t="shared" si="1"/>
        <v>0</v>
      </c>
      <c r="O17" s="10">
        <f t="shared" si="1"/>
        <v>0</v>
      </c>
      <c r="P17" s="10">
        <f>SUM(P18:P26)</f>
        <v>283748991.00999999</v>
      </c>
    </row>
    <row r="18" spans="3:16" x14ac:dyDescent="0.25">
      <c r="C18" s="4" t="s">
        <v>8</v>
      </c>
      <c r="D18" s="15">
        <f>+'P1 Presupuesto Aprobado-Ejec '!D19</f>
        <v>1514421.05</v>
      </c>
      <c r="E18" s="15">
        <f>+'P1 Presupuesto Aprobado-Ejec '!E19</f>
        <v>1401853.79</v>
      </c>
      <c r="F18" s="15">
        <f>+'P1 Presupuesto Aprobado-Ejec '!F19</f>
        <v>1321609.8400000001</v>
      </c>
      <c r="G18" s="15">
        <f>+'P1 Presupuesto Aprobado-Ejec '!G19</f>
        <v>1413275.11</v>
      </c>
      <c r="H18" s="15">
        <f>+'P1 Presupuesto Aprobado-Ejec '!H19</f>
        <v>1451481.19</v>
      </c>
      <c r="I18" s="15">
        <f>+'P1 Presupuesto Aprobado-Ejec '!I19</f>
        <v>1492844.66</v>
      </c>
      <c r="J18" s="15">
        <f>+'P1 Presupuesto Aprobado-Ejec '!J19</f>
        <v>0</v>
      </c>
      <c r="K18" s="15">
        <f>+'P1 Presupuesto Aprobado-Ejec '!K19</f>
        <v>0</v>
      </c>
      <c r="L18" s="15">
        <f>+'P1 Presupuesto Aprobado-Ejec '!L19</f>
        <v>0</v>
      </c>
      <c r="M18" s="15">
        <f>+'P1 Presupuesto Aprobado-Ejec '!M19</f>
        <v>0</v>
      </c>
      <c r="N18" s="15">
        <f>+'P1 Presupuesto Aprobado-Ejec '!N19</f>
        <v>0</v>
      </c>
      <c r="O18" s="15">
        <f>+'P1 Presupuesto Aprobado-Ejec '!O19</f>
        <v>0</v>
      </c>
      <c r="P18" s="15">
        <f>+'P1 Presupuesto Aprobado-Ejec '!P19</f>
        <v>8595485.6400000006</v>
      </c>
    </row>
    <row r="19" spans="3:16" x14ac:dyDescent="0.25">
      <c r="C19" s="4" t="s">
        <v>9</v>
      </c>
      <c r="D19" s="15">
        <f>+'P1 Presupuesto Aprobado-Ejec '!D20</f>
        <v>1331888</v>
      </c>
      <c r="E19" s="15">
        <f>+'P1 Presupuesto Aprobado-Ejec '!E20</f>
        <v>3660061.9</v>
      </c>
      <c r="F19" s="15">
        <f>+'P1 Presupuesto Aprobado-Ejec '!F20</f>
        <v>3561645.36</v>
      </c>
      <c r="G19" s="15">
        <f>+'P1 Presupuesto Aprobado-Ejec '!G20</f>
        <v>1385832.12</v>
      </c>
      <c r="H19" s="15">
        <f>+'P1 Presupuesto Aprobado-Ejec '!H20</f>
        <v>12080034.27</v>
      </c>
      <c r="I19" s="15">
        <f>+'P1 Presupuesto Aprobado-Ejec '!I20</f>
        <v>3064103</v>
      </c>
      <c r="J19" s="15">
        <f>+'P1 Presupuesto Aprobado-Ejec '!J20</f>
        <v>0</v>
      </c>
      <c r="K19" s="15">
        <f>+'P1 Presupuesto Aprobado-Ejec '!K20</f>
        <v>0</v>
      </c>
      <c r="L19" s="15">
        <f>+'P1 Presupuesto Aprobado-Ejec '!L20</f>
        <v>0</v>
      </c>
      <c r="M19" s="15">
        <f>+'P1 Presupuesto Aprobado-Ejec '!M20</f>
        <v>0</v>
      </c>
      <c r="N19" s="15">
        <f>+'P1 Presupuesto Aprobado-Ejec '!N20</f>
        <v>0</v>
      </c>
      <c r="O19" s="15">
        <f>+'P1 Presupuesto Aprobado-Ejec '!O20</f>
        <v>0</v>
      </c>
      <c r="P19" s="15">
        <f>+'P1 Presupuesto Aprobado-Ejec '!P20</f>
        <v>25083564.649999999</v>
      </c>
    </row>
    <row r="20" spans="3:16" x14ac:dyDescent="0.25">
      <c r="C20" s="4" t="s">
        <v>10</v>
      </c>
      <c r="D20" s="15">
        <f>+'P1 Presupuesto Aprobado-Ejec '!D21</f>
        <v>6688950</v>
      </c>
      <c r="E20" s="15">
        <f>+'P1 Presupuesto Aprobado-Ejec '!E21</f>
        <v>11021300</v>
      </c>
      <c r="F20" s="15">
        <f>+'P1 Presupuesto Aprobado-Ejec '!F21</f>
        <v>9554100</v>
      </c>
      <c r="G20" s="15">
        <f>+'P1 Presupuesto Aprobado-Ejec '!G21</f>
        <v>6527100</v>
      </c>
      <c r="H20" s="15">
        <f>+'P1 Presupuesto Aprobado-Ejec '!H21</f>
        <v>13881798</v>
      </c>
      <c r="I20" s="15">
        <f>+'P1 Presupuesto Aprobado-Ejec '!I21</f>
        <v>13985500</v>
      </c>
      <c r="J20" s="15">
        <f>+'P1 Presupuesto Aprobado-Ejec '!J21</f>
        <v>0</v>
      </c>
      <c r="K20" s="15">
        <f>+'P1 Presupuesto Aprobado-Ejec '!K21</f>
        <v>0</v>
      </c>
      <c r="L20" s="15">
        <f>+'P1 Presupuesto Aprobado-Ejec '!L21</f>
        <v>0</v>
      </c>
      <c r="M20" s="15">
        <f>+'P1 Presupuesto Aprobado-Ejec '!M21</f>
        <v>0</v>
      </c>
      <c r="N20" s="15">
        <f>+'P1 Presupuesto Aprobado-Ejec '!N21</f>
        <v>0</v>
      </c>
      <c r="O20" s="15">
        <f>+'P1 Presupuesto Aprobado-Ejec '!O21</f>
        <v>0</v>
      </c>
      <c r="P20" s="15">
        <f>+'P1 Presupuesto Aprobado-Ejec '!P21</f>
        <v>61658748</v>
      </c>
    </row>
    <row r="21" spans="3:16" x14ac:dyDescent="0.25">
      <c r="C21" s="4" t="s">
        <v>11</v>
      </c>
      <c r="D21" s="15">
        <f>+'P1 Presupuesto Aprobado-Ejec '!D22</f>
        <v>32695358.27</v>
      </c>
      <c r="E21" s="15">
        <f>+'P1 Presupuesto Aprobado-Ejec '!E22</f>
        <v>25222492.899999999</v>
      </c>
      <c r="F21" s="15">
        <f>+'P1 Presupuesto Aprobado-Ejec '!F22</f>
        <v>11176151.74</v>
      </c>
      <c r="G21" s="15">
        <f>+'P1 Presupuesto Aprobado-Ejec '!G22</f>
        <v>34719019.840000004</v>
      </c>
      <c r="H21" s="15">
        <f>+'P1 Presupuesto Aprobado-Ejec '!H22</f>
        <v>18166203.16</v>
      </c>
      <c r="I21" s="15">
        <f>+'P1 Presupuesto Aprobado-Ejec '!I22</f>
        <v>31002013.73</v>
      </c>
      <c r="J21" s="15">
        <f>+'P1 Presupuesto Aprobado-Ejec '!J22</f>
        <v>0</v>
      </c>
      <c r="K21" s="15">
        <f>+'P1 Presupuesto Aprobado-Ejec '!K22</f>
        <v>0</v>
      </c>
      <c r="L21" s="15">
        <f>+'P1 Presupuesto Aprobado-Ejec '!L22</f>
        <v>0</v>
      </c>
      <c r="M21" s="15">
        <f>+'P1 Presupuesto Aprobado-Ejec '!M22</f>
        <v>0</v>
      </c>
      <c r="N21" s="15">
        <f>+'P1 Presupuesto Aprobado-Ejec '!N22</f>
        <v>0</v>
      </c>
      <c r="O21" s="15">
        <f>+'P1 Presupuesto Aprobado-Ejec '!O22</f>
        <v>0</v>
      </c>
      <c r="P21" s="15">
        <f>+'P1 Presupuesto Aprobado-Ejec '!P22</f>
        <v>152981239.63999999</v>
      </c>
    </row>
    <row r="22" spans="3:16" x14ac:dyDescent="0.25">
      <c r="C22" s="4" t="s">
        <v>12</v>
      </c>
      <c r="D22" s="15">
        <f>+'P1 Presupuesto Aprobado-Ejec '!D23</f>
        <v>415520</v>
      </c>
      <c r="E22" s="15">
        <f>+'P1 Presupuesto Aprobado-Ejec '!E23</f>
        <v>37993.79</v>
      </c>
      <c r="F22" s="15">
        <f>+'P1 Presupuesto Aprobado-Ejec '!F23</f>
        <v>1300873.24</v>
      </c>
      <c r="G22" s="15">
        <f>+'P1 Presupuesto Aprobado-Ejec '!G23</f>
        <v>875592.63</v>
      </c>
      <c r="H22" s="15">
        <f>+'P1 Presupuesto Aprobado-Ejec '!H23</f>
        <v>742548.1</v>
      </c>
      <c r="I22" s="15">
        <f>+'P1 Presupuesto Aprobado-Ejec '!I23</f>
        <v>216300</v>
      </c>
      <c r="J22" s="15">
        <f>+'P1 Presupuesto Aprobado-Ejec '!J23</f>
        <v>0</v>
      </c>
      <c r="K22" s="15">
        <f>+'P1 Presupuesto Aprobado-Ejec '!K23</f>
        <v>0</v>
      </c>
      <c r="L22" s="15">
        <f>+'P1 Presupuesto Aprobado-Ejec '!L23</f>
        <v>0</v>
      </c>
      <c r="M22" s="15">
        <f>+'P1 Presupuesto Aprobado-Ejec '!M23</f>
        <v>0</v>
      </c>
      <c r="N22" s="15">
        <f>+'P1 Presupuesto Aprobado-Ejec '!N23</f>
        <v>0</v>
      </c>
      <c r="O22" s="15">
        <f>+'P1 Presupuesto Aprobado-Ejec '!O23</f>
        <v>0</v>
      </c>
      <c r="P22" s="15">
        <f>+'P1 Presupuesto Aprobado-Ejec '!P23</f>
        <v>3588827.7600000002</v>
      </c>
    </row>
    <row r="23" spans="3:16" x14ac:dyDescent="0.25">
      <c r="C23" s="4" t="s">
        <v>13</v>
      </c>
      <c r="D23" s="15">
        <f>+'P1 Presupuesto Aprobado-Ejec '!D24</f>
        <v>1400036.07</v>
      </c>
      <c r="E23" s="15">
        <f>+'P1 Presupuesto Aprobado-Ejec '!E24</f>
        <v>0</v>
      </c>
      <c r="F23" s="15">
        <f>+'P1 Presupuesto Aprobado-Ejec '!F24</f>
        <v>1397072.56</v>
      </c>
      <c r="G23" s="15">
        <f>+'P1 Presupuesto Aprobado-Ejec '!G24</f>
        <v>1666375.62</v>
      </c>
      <c r="H23" s="15">
        <f>+'P1 Presupuesto Aprobado-Ejec '!H24</f>
        <v>1675170.79</v>
      </c>
      <c r="I23" s="15">
        <f>+'P1 Presupuesto Aprobado-Ejec '!I24</f>
        <v>1682704.59</v>
      </c>
      <c r="J23" s="15">
        <f>+'P1 Presupuesto Aprobado-Ejec '!J24</f>
        <v>0</v>
      </c>
      <c r="K23" s="15">
        <f>+'P1 Presupuesto Aprobado-Ejec '!K24</f>
        <v>0</v>
      </c>
      <c r="L23" s="15">
        <f>+'P1 Presupuesto Aprobado-Ejec '!L24</f>
        <v>0</v>
      </c>
      <c r="M23" s="15">
        <f>+'P1 Presupuesto Aprobado-Ejec '!M24</f>
        <v>0</v>
      </c>
      <c r="N23" s="15">
        <f>+'P1 Presupuesto Aprobado-Ejec '!N24</f>
        <v>0</v>
      </c>
      <c r="O23" s="15">
        <f>+'P1 Presupuesto Aprobado-Ejec '!O24</f>
        <v>0</v>
      </c>
      <c r="P23" s="15">
        <f>+'P1 Presupuesto Aprobado-Ejec '!P24</f>
        <v>7821359.6299999999</v>
      </c>
    </row>
    <row r="24" spans="3:16" x14ac:dyDescent="0.25">
      <c r="C24" s="4" t="s">
        <v>14</v>
      </c>
      <c r="D24" s="15">
        <f>+'P1 Presupuesto Aprobado-Ejec '!D25</f>
        <v>1589538.68</v>
      </c>
      <c r="E24" s="15">
        <f>+'P1 Presupuesto Aprobado-Ejec '!E25</f>
        <v>791958.35</v>
      </c>
      <c r="F24" s="15">
        <f>+'P1 Presupuesto Aprobado-Ejec '!F25</f>
        <v>27840.05</v>
      </c>
      <c r="G24" s="15">
        <f>+'P1 Presupuesto Aprobado-Ejec '!G25</f>
        <v>419244.93</v>
      </c>
      <c r="H24" s="15">
        <f>+'P1 Presupuesto Aprobado-Ejec '!H25</f>
        <v>1150949.71</v>
      </c>
      <c r="I24" s="15">
        <f>+'P1 Presupuesto Aprobado-Ejec '!I25</f>
        <v>207938.39</v>
      </c>
      <c r="J24" s="15">
        <f>+'P1 Presupuesto Aprobado-Ejec '!J25</f>
        <v>0</v>
      </c>
      <c r="K24" s="15">
        <f>+'P1 Presupuesto Aprobado-Ejec '!K25</f>
        <v>0</v>
      </c>
      <c r="L24" s="15">
        <f>+'P1 Presupuesto Aprobado-Ejec '!L25</f>
        <v>0</v>
      </c>
      <c r="M24" s="15">
        <f>+'P1 Presupuesto Aprobado-Ejec '!M25</f>
        <v>0</v>
      </c>
      <c r="N24" s="15">
        <f>+'P1 Presupuesto Aprobado-Ejec '!N25</f>
        <v>0</v>
      </c>
      <c r="O24" s="15">
        <f>+'P1 Presupuesto Aprobado-Ejec '!O25</f>
        <v>0</v>
      </c>
      <c r="P24" s="15">
        <f>+'P1 Presupuesto Aprobado-Ejec '!P25</f>
        <v>4187470.11</v>
      </c>
    </row>
    <row r="25" spans="3:16" x14ac:dyDescent="0.25">
      <c r="C25" s="4" t="s">
        <v>15</v>
      </c>
      <c r="D25" s="15">
        <f>+'P1 Presupuesto Aprobado-Ejec '!D26</f>
        <v>2430938.8199999998</v>
      </c>
      <c r="E25" s="15">
        <f>+'P1 Presupuesto Aprobado-Ejec '!E26</f>
        <v>6756648.9100000001</v>
      </c>
      <c r="F25" s="15">
        <f>+'P1 Presupuesto Aprobado-Ejec '!F26</f>
        <v>1234403.3600000001</v>
      </c>
      <c r="G25" s="15">
        <f>+'P1 Presupuesto Aprobado-Ejec '!G26</f>
        <v>2020638.02</v>
      </c>
      <c r="H25" s="15">
        <f>+'P1 Presupuesto Aprobado-Ejec '!H26</f>
        <v>4252306.76</v>
      </c>
      <c r="I25" s="15">
        <f>+'P1 Presupuesto Aprobado-Ejec '!I26</f>
        <v>3137359.71</v>
      </c>
      <c r="J25" s="15">
        <f>+'P1 Presupuesto Aprobado-Ejec '!J26</f>
        <v>0</v>
      </c>
      <c r="K25" s="15">
        <f>+'P1 Presupuesto Aprobado-Ejec '!K26</f>
        <v>0</v>
      </c>
      <c r="L25" s="15">
        <f>+'P1 Presupuesto Aprobado-Ejec '!L26</f>
        <v>0</v>
      </c>
      <c r="M25" s="15">
        <f>+'P1 Presupuesto Aprobado-Ejec '!M26</f>
        <v>0</v>
      </c>
      <c r="N25" s="15">
        <f>+'P1 Presupuesto Aprobado-Ejec '!N26</f>
        <v>0</v>
      </c>
      <c r="O25" s="15">
        <f>+'P1 Presupuesto Aprobado-Ejec '!O26</f>
        <v>0</v>
      </c>
      <c r="P25" s="15">
        <f>+'P1 Presupuesto Aprobado-Ejec '!P26</f>
        <v>19832295.579999998</v>
      </c>
    </row>
    <row r="26" spans="3:16" x14ac:dyDescent="0.25">
      <c r="C26" s="4" t="s">
        <v>16</v>
      </c>
      <c r="D26" s="15">
        <f>+'P1 Presupuesto Aprobado-Ejec '!D27</f>
        <v>0</v>
      </c>
      <c r="E26" s="15">
        <f>+'P1 Presupuesto Aprobado-Ejec '!E27</f>
        <v>0</v>
      </c>
      <c r="F26" s="15">
        <f>+'P1 Presupuesto Aprobado-Ejec '!F27</f>
        <v>0</v>
      </c>
      <c r="G26" s="15">
        <f>+'P1 Presupuesto Aprobado-Ejec '!G27</f>
        <v>0</v>
      </c>
      <c r="H26" s="15">
        <f>+'P1 Presupuesto Aprobado-Ejec '!H27</f>
        <v>0</v>
      </c>
      <c r="I26" s="15">
        <f>+'P1 Presupuesto Aprobado-Ejec '!I27</f>
        <v>0</v>
      </c>
      <c r="J26" s="15">
        <f>+'P1 Presupuesto Aprobado-Ejec '!J27</f>
        <v>0</v>
      </c>
      <c r="K26" s="15">
        <f>+'P1 Presupuesto Aprobado-Ejec '!K27</f>
        <v>0</v>
      </c>
      <c r="L26" s="15">
        <f>+'P1 Presupuesto Aprobado-Ejec '!L27</f>
        <v>0</v>
      </c>
      <c r="M26" s="15">
        <f>+'P1 Presupuesto Aprobado-Ejec '!M27</f>
        <v>0</v>
      </c>
      <c r="N26" s="15">
        <f>+'P1 Presupuesto Aprobado-Ejec '!N27</f>
        <v>0</v>
      </c>
      <c r="O26" s="15">
        <f>+'P1 Presupuesto Aprobado-Ejec '!O27</f>
        <v>0</v>
      </c>
      <c r="P26" s="15">
        <f>+'P1 Presupuesto Aprobado-Ejec '!P27</f>
        <v>0</v>
      </c>
    </row>
    <row r="27" spans="3:16" x14ac:dyDescent="0.25">
      <c r="C27" s="3" t="s">
        <v>17</v>
      </c>
      <c r="D27" s="10">
        <f>SUM(D28:D36)</f>
        <v>67104921.07</v>
      </c>
      <c r="E27" s="10">
        <f t="shared" ref="E27:P27" si="2">SUM(E28:E36)</f>
        <v>79200799.129999995</v>
      </c>
      <c r="F27" s="10">
        <f t="shared" si="2"/>
        <v>43019633.110000007</v>
      </c>
      <c r="G27" s="10">
        <f t="shared" si="2"/>
        <v>22430571.949999999</v>
      </c>
      <c r="H27" s="10">
        <f t="shared" si="2"/>
        <v>265357303.22</v>
      </c>
      <c r="I27" s="10">
        <f t="shared" si="2"/>
        <v>110640689.47</v>
      </c>
      <c r="J27" s="10">
        <f t="shared" si="2"/>
        <v>0</v>
      </c>
      <c r="K27" s="10">
        <f t="shared" si="2"/>
        <v>0</v>
      </c>
      <c r="L27" s="10">
        <f t="shared" si="2"/>
        <v>0</v>
      </c>
      <c r="M27" s="10">
        <f t="shared" si="2"/>
        <v>0</v>
      </c>
      <c r="N27" s="10">
        <f t="shared" si="2"/>
        <v>0</v>
      </c>
      <c r="O27" s="10">
        <f t="shared" si="2"/>
        <v>0</v>
      </c>
      <c r="P27" s="10">
        <f t="shared" si="2"/>
        <v>587753917.95000005</v>
      </c>
    </row>
    <row r="28" spans="3:16" x14ac:dyDescent="0.25">
      <c r="C28" s="4" t="s">
        <v>18</v>
      </c>
      <c r="D28" s="15">
        <f>+'P1 Presupuesto Aprobado-Ejec '!D29</f>
        <v>64623384.859999999</v>
      </c>
      <c r="E28" s="15">
        <f>+'P1 Presupuesto Aprobado-Ejec '!E29</f>
        <v>73556119.489999995</v>
      </c>
      <c r="F28" s="15">
        <f>+'P1 Presupuesto Aprobado-Ejec '!F29</f>
        <v>33548578.329999998</v>
      </c>
      <c r="G28" s="15">
        <f>+'P1 Presupuesto Aprobado-Ejec '!G29</f>
        <v>17586920.09</v>
      </c>
      <c r="H28" s="15">
        <f>+'P1 Presupuesto Aprobado-Ejec '!H29</f>
        <v>248482764.53</v>
      </c>
      <c r="I28" s="15">
        <f>+'P1 Presupuesto Aprobado-Ejec '!I29</f>
        <v>107049015.47</v>
      </c>
      <c r="J28" s="15">
        <f>+'P1 Presupuesto Aprobado-Ejec '!J29</f>
        <v>0</v>
      </c>
      <c r="K28" s="15">
        <f>+'P1 Presupuesto Aprobado-Ejec '!K29</f>
        <v>0</v>
      </c>
      <c r="L28" s="15">
        <f>+'P1 Presupuesto Aprobado-Ejec '!L29</f>
        <v>0</v>
      </c>
      <c r="M28" s="15">
        <f>+'P1 Presupuesto Aprobado-Ejec '!M29</f>
        <v>0</v>
      </c>
      <c r="N28" s="15">
        <f>+'P1 Presupuesto Aprobado-Ejec '!N29</f>
        <v>0</v>
      </c>
      <c r="O28" s="15">
        <f>+'P1 Presupuesto Aprobado-Ejec '!O29</f>
        <v>0</v>
      </c>
      <c r="P28" s="15">
        <f>+'P1 Presupuesto Aprobado-Ejec '!P29</f>
        <v>544846782.76999998</v>
      </c>
    </row>
    <row r="29" spans="3:16" x14ac:dyDescent="0.25">
      <c r="C29" s="4" t="s">
        <v>19</v>
      </c>
      <c r="D29" s="15">
        <f>+'P1 Presupuesto Aprobado-Ejec '!D30</f>
        <v>0</v>
      </c>
      <c r="E29" s="15">
        <f>+'P1 Presupuesto Aprobado-Ejec '!E30</f>
        <v>0</v>
      </c>
      <c r="F29" s="15">
        <f>+'P1 Presupuesto Aprobado-Ejec '!F30</f>
        <v>1935082.52</v>
      </c>
      <c r="G29" s="15">
        <f>+'P1 Presupuesto Aprobado-Ejec '!G30</f>
        <v>0</v>
      </c>
      <c r="H29" s="15">
        <f>+'P1 Presupuesto Aprobado-Ejec '!H30</f>
        <v>4529856.21</v>
      </c>
      <c r="I29" s="15">
        <f>+'P1 Presupuesto Aprobado-Ejec '!I30</f>
        <v>0</v>
      </c>
      <c r="J29" s="15">
        <f>+'P1 Presupuesto Aprobado-Ejec '!J30</f>
        <v>0</v>
      </c>
      <c r="K29" s="15">
        <f>+'P1 Presupuesto Aprobado-Ejec '!K30</f>
        <v>0</v>
      </c>
      <c r="L29" s="15">
        <f>+'P1 Presupuesto Aprobado-Ejec '!L30</f>
        <v>0</v>
      </c>
      <c r="M29" s="15">
        <f>+'P1 Presupuesto Aprobado-Ejec '!M30</f>
        <v>0</v>
      </c>
      <c r="N29" s="15">
        <f>+'P1 Presupuesto Aprobado-Ejec '!N30</f>
        <v>0</v>
      </c>
      <c r="O29" s="15">
        <f>+'P1 Presupuesto Aprobado-Ejec '!O30</f>
        <v>0</v>
      </c>
      <c r="P29" s="15">
        <f>+'P1 Presupuesto Aprobado-Ejec '!P30</f>
        <v>6464938.7300000004</v>
      </c>
    </row>
    <row r="30" spans="3:16" x14ac:dyDescent="0.25">
      <c r="C30" s="4" t="s">
        <v>20</v>
      </c>
      <c r="D30" s="15">
        <f>+'P1 Presupuesto Aprobado-Ejec '!D31</f>
        <v>1917.5</v>
      </c>
      <c r="E30" s="15">
        <f>+'P1 Presupuesto Aprobado-Ejec '!E31</f>
        <v>352485.59</v>
      </c>
      <c r="F30" s="15">
        <f>+'P1 Presupuesto Aprobado-Ejec '!F31</f>
        <v>16274.6</v>
      </c>
      <c r="G30" s="15">
        <f>+'P1 Presupuesto Aprobado-Ejec '!G31</f>
        <v>16722.02</v>
      </c>
      <c r="H30" s="15">
        <f>+'P1 Presupuesto Aprobado-Ejec '!H31</f>
        <v>404931.6</v>
      </c>
      <c r="I30" s="15">
        <f>+'P1 Presupuesto Aprobado-Ejec '!I31</f>
        <v>31264</v>
      </c>
      <c r="J30" s="15">
        <f>+'P1 Presupuesto Aprobado-Ejec '!J31</f>
        <v>0</v>
      </c>
      <c r="K30" s="15">
        <f>+'P1 Presupuesto Aprobado-Ejec '!K31</f>
        <v>0</v>
      </c>
      <c r="L30" s="15">
        <f>+'P1 Presupuesto Aprobado-Ejec '!L31</f>
        <v>0</v>
      </c>
      <c r="M30" s="15">
        <f>+'P1 Presupuesto Aprobado-Ejec '!M31</f>
        <v>0</v>
      </c>
      <c r="N30" s="15">
        <f>+'P1 Presupuesto Aprobado-Ejec '!N31</f>
        <v>0</v>
      </c>
      <c r="O30" s="15">
        <f>+'P1 Presupuesto Aprobado-Ejec '!O31</f>
        <v>0</v>
      </c>
      <c r="P30" s="15">
        <f>+'P1 Presupuesto Aprobado-Ejec '!P31</f>
        <v>823595.31</v>
      </c>
    </row>
    <row r="31" spans="3:16" x14ac:dyDescent="0.25">
      <c r="C31" s="4" t="s">
        <v>21</v>
      </c>
      <c r="D31" s="15">
        <f>+'P1 Presupuesto Aprobado-Ejec '!D32</f>
        <v>0</v>
      </c>
      <c r="E31" s="15">
        <f>+'P1 Presupuesto Aprobado-Ejec '!E32</f>
        <v>0</v>
      </c>
      <c r="F31" s="15">
        <f>+'P1 Presupuesto Aprobado-Ejec '!F32</f>
        <v>0</v>
      </c>
      <c r="G31" s="15">
        <f>+'P1 Presupuesto Aprobado-Ejec '!G32</f>
        <v>0</v>
      </c>
      <c r="H31" s="15">
        <f>+'P1 Presupuesto Aprobado-Ejec '!H32</f>
        <v>0</v>
      </c>
      <c r="I31" s="15">
        <f>+'P1 Presupuesto Aprobado-Ejec '!I32</f>
        <v>0</v>
      </c>
      <c r="J31" s="15">
        <f>+'P1 Presupuesto Aprobado-Ejec '!J32</f>
        <v>0</v>
      </c>
      <c r="K31" s="15">
        <f>+'P1 Presupuesto Aprobado-Ejec '!K32</f>
        <v>0</v>
      </c>
      <c r="L31" s="15">
        <f>+'P1 Presupuesto Aprobado-Ejec '!L32</f>
        <v>0</v>
      </c>
      <c r="M31" s="15">
        <f>+'P1 Presupuesto Aprobado-Ejec '!M32</f>
        <v>0</v>
      </c>
      <c r="N31" s="15">
        <f>+'P1 Presupuesto Aprobado-Ejec '!N32</f>
        <v>0</v>
      </c>
      <c r="O31" s="15">
        <f>+'P1 Presupuesto Aprobado-Ejec '!O32</f>
        <v>0</v>
      </c>
      <c r="P31" s="15">
        <f>+'P1 Presupuesto Aprobado-Ejec '!P32</f>
        <v>0</v>
      </c>
    </row>
    <row r="32" spans="3:16" x14ac:dyDescent="0.25">
      <c r="C32" s="4" t="s">
        <v>22</v>
      </c>
      <c r="D32" s="15">
        <f>+'P1 Presupuesto Aprobado-Ejec '!D33</f>
        <v>973050.42</v>
      </c>
      <c r="E32" s="15">
        <f>+'P1 Presupuesto Aprobado-Ejec '!E33</f>
        <v>2012764.2</v>
      </c>
      <c r="F32" s="15">
        <f>+'P1 Presupuesto Aprobado-Ejec '!F33</f>
        <v>3923450.4</v>
      </c>
      <c r="G32" s="15">
        <f>+'P1 Presupuesto Aprobado-Ejec '!G33</f>
        <v>2957792.13</v>
      </c>
      <c r="H32" s="15">
        <f>+'P1 Presupuesto Aprobado-Ejec '!H33</f>
        <v>3937196.67</v>
      </c>
      <c r="I32" s="15">
        <f>+'P1 Presupuesto Aprobado-Ejec '!I33</f>
        <v>0</v>
      </c>
      <c r="J32" s="15">
        <f>+'P1 Presupuesto Aprobado-Ejec '!J33</f>
        <v>0</v>
      </c>
      <c r="K32" s="15">
        <f>+'P1 Presupuesto Aprobado-Ejec '!K33</f>
        <v>0</v>
      </c>
      <c r="L32" s="15">
        <f>+'P1 Presupuesto Aprobado-Ejec '!L33</f>
        <v>0</v>
      </c>
      <c r="M32" s="15">
        <f>+'P1 Presupuesto Aprobado-Ejec '!M33</f>
        <v>0</v>
      </c>
      <c r="N32" s="15">
        <f>+'P1 Presupuesto Aprobado-Ejec '!N33</f>
        <v>0</v>
      </c>
      <c r="O32" s="15">
        <f>+'P1 Presupuesto Aprobado-Ejec '!O33</f>
        <v>0</v>
      </c>
      <c r="P32" s="15">
        <f>+'P1 Presupuesto Aprobado-Ejec '!P33</f>
        <v>13804253.819999998</v>
      </c>
    </row>
    <row r="33" spans="3:16" x14ac:dyDescent="0.25">
      <c r="C33" s="4" t="s">
        <v>23</v>
      </c>
      <c r="D33" s="15">
        <f>+'P1 Presupuesto Aprobado-Ejec '!D34</f>
        <v>0</v>
      </c>
      <c r="E33" s="15">
        <f>+'P1 Presupuesto Aprobado-Ejec '!E34</f>
        <v>0</v>
      </c>
      <c r="F33" s="15">
        <f>+'P1 Presupuesto Aprobado-Ejec '!F34</f>
        <v>0</v>
      </c>
      <c r="G33" s="15">
        <f>+'P1 Presupuesto Aprobado-Ejec '!G34</f>
        <v>0</v>
      </c>
      <c r="H33" s="15">
        <f>+'P1 Presupuesto Aprobado-Ejec '!H34</f>
        <v>0</v>
      </c>
      <c r="I33" s="15">
        <f>+'P1 Presupuesto Aprobado-Ejec '!I34</f>
        <v>0</v>
      </c>
      <c r="J33" s="15">
        <f>+'P1 Presupuesto Aprobado-Ejec '!J34</f>
        <v>0</v>
      </c>
      <c r="K33" s="15">
        <f>+'P1 Presupuesto Aprobado-Ejec '!K34</f>
        <v>0</v>
      </c>
      <c r="L33" s="15">
        <f>+'P1 Presupuesto Aprobado-Ejec '!L34</f>
        <v>0</v>
      </c>
      <c r="M33" s="15">
        <f>+'P1 Presupuesto Aprobado-Ejec '!M34</f>
        <v>0</v>
      </c>
      <c r="N33" s="15">
        <f>+'P1 Presupuesto Aprobado-Ejec '!N34</f>
        <v>0</v>
      </c>
      <c r="O33" s="15">
        <f>+'P1 Presupuesto Aprobado-Ejec '!O34</f>
        <v>0</v>
      </c>
      <c r="P33" s="15">
        <f>+'P1 Presupuesto Aprobado-Ejec '!P34</f>
        <v>0</v>
      </c>
    </row>
    <row r="34" spans="3:16" x14ac:dyDescent="0.25">
      <c r="C34" s="4" t="s">
        <v>24</v>
      </c>
      <c r="D34" s="15">
        <f>+'P1 Presupuesto Aprobado-Ejec '!D35</f>
        <v>1483179.51</v>
      </c>
      <c r="E34" s="15">
        <f>+'P1 Presupuesto Aprobado-Ejec '!E35</f>
        <v>1766600</v>
      </c>
      <c r="F34" s="15">
        <f>+'P1 Presupuesto Aprobado-Ejec '!F35</f>
        <v>2949416.67</v>
      </c>
      <c r="G34" s="15">
        <f>+'P1 Presupuesto Aprobado-Ejec '!G35</f>
        <v>1806100</v>
      </c>
      <c r="H34" s="15">
        <f>+'P1 Presupuesto Aprobado-Ejec '!H35</f>
        <v>5793244.4400000004</v>
      </c>
      <c r="I34" s="15">
        <f>+'P1 Presupuesto Aprobado-Ejec '!I35</f>
        <v>3147094.44</v>
      </c>
      <c r="J34" s="15">
        <f>+'P1 Presupuesto Aprobado-Ejec '!J35</f>
        <v>0</v>
      </c>
      <c r="K34" s="15">
        <f>+'P1 Presupuesto Aprobado-Ejec '!K35</f>
        <v>0</v>
      </c>
      <c r="L34" s="15">
        <f>+'P1 Presupuesto Aprobado-Ejec '!L35</f>
        <v>0</v>
      </c>
      <c r="M34" s="15">
        <f>+'P1 Presupuesto Aprobado-Ejec '!M35</f>
        <v>0</v>
      </c>
      <c r="N34" s="15">
        <f>+'P1 Presupuesto Aprobado-Ejec '!N35</f>
        <v>0</v>
      </c>
      <c r="O34" s="15">
        <f>+'P1 Presupuesto Aprobado-Ejec '!O35</f>
        <v>0</v>
      </c>
      <c r="P34" s="15">
        <f>+'P1 Presupuesto Aprobado-Ejec '!P35</f>
        <v>16945635.060000002</v>
      </c>
    </row>
    <row r="35" spans="3:16" x14ac:dyDescent="0.25">
      <c r="C35" s="4" t="s">
        <v>25</v>
      </c>
      <c r="D35" s="15">
        <f>+'P1 Presupuesto Aprobado-Ejec '!D36</f>
        <v>0</v>
      </c>
      <c r="E35" s="15">
        <f>+'P1 Presupuesto Aprobado-Ejec '!E36</f>
        <v>0</v>
      </c>
      <c r="F35" s="15">
        <f>+'P1 Presupuesto Aprobado-Ejec '!F36</f>
        <v>0</v>
      </c>
      <c r="G35" s="15">
        <f>+'P1 Presupuesto Aprobado-Ejec '!G36</f>
        <v>0</v>
      </c>
      <c r="H35" s="15">
        <f>+'P1 Presupuesto Aprobado-Ejec '!H36</f>
        <v>0</v>
      </c>
      <c r="I35" s="15">
        <f>+'P1 Presupuesto Aprobado-Ejec '!I36</f>
        <v>0</v>
      </c>
      <c r="J35" s="15">
        <f>+'P1 Presupuesto Aprobado-Ejec '!J36</f>
        <v>0</v>
      </c>
      <c r="K35" s="15">
        <f>+'P1 Presupuesto Aprobado-Ejec '!K36</f>
        <v>0</v>
      </c>
      <c r="L35" s="15">
        <f>+'P1 Presupuesto Aprobado-Ejec '!L36</f>
        <v>0</v>
      </c>
      <c r="M35" s="15">
        <f>+'P1 Presupuesto Aprobado-Ejec '!M36</f>
        <v>0</v>
      </c>
      <c r="N35" s="15">
        <f>+'P1 Presupuesto Aprobado-Ejec '!N36</f>
        <v>0</v>
      </c>
      <c r="O35" s="15">
        <f>+'P1 Presupuesto Aprobado-Ejec '!O36</f>
        <v>0</v>
      </c>
      <c r="P35" s="15">
        <f>+'P1 Presupuesto Aprobado-Ejec '!P36</f>
        <v>0</v>
      </c>
    </row>
    <row r="36" spans="3:16" x14ac:dyDescent="0.25">
      <c r="C36" s="4" t="s">
        <v>26</v>
      </c>
      <c r="D36" s="15">
        <f>+'P1 Presupuesto Aprobado-Ejec '!D37</f>
        <v>23388.78</v>
      </c>
      <c r="E36" s="15">
        <f>+'P1 Presupuesto Aprobado-Ejec '!E37</f>
        <v>1512829.85</v>
      </c>
      <c r="F36" s="15">
        <f>+'P1 Presupuesto Aprobado-Ejec '!F37</f>
        <v>646830.59</v>
      </c>
      <c r="G36" s="15">
        <f>+'P1 Presupuesto Aprobado-Ejec '!G37</f>
        <v>63037.71</v>
      </c>
      <c r="H36" s="15">
        <f>+'P1 Presupuesto Aprobado-Ejec '!H37</f>
        <v>2209309.77</v>
      </c>
      <c r="I36" s="15">
        <f>+'P1 Presupuesto Aprobado-Ejec '!I37</f>
        <v>413315.56</v>
      </c>
      <c r="J36" s="15">
        <f>+'P1 Presupuesto Aprobado-Ejec '!J37</f>
        <v>0</v>
      </c>
      <c r="K36" s="15">
        <f>+'P1 Presupuesto Aprobado-Ejec '!K37</f>
        <v>0</v>
      </c>
      <c r="L36" s="15">
        <f>+'P1 Presupuesto Aprobado-Ejec '!L37</f>
        <v>0</v>
      </c>
      <c r="M36" s="15">
        <f>+'P1 Presupuesto Aprobado-Ejec '!M37</f>
        <v>0</v>
      </c>
      <c r="N36" s="15">
        <f>+'P1 Presupuesto Aprobado-Ejec '!N37</f>
        <v>0</v>
      </c>
      <c r="O36" s="15">
        <f>+'P1 Presupuesto Aprobado-Ejec '!O37</f>
        <v>0</v>
      </c>
      <c r="P36" s="15">
        <f>+'P1 Presupuesto Aprobado-Ejec '!P37</f>
        <v>4868712.26</v>
      </c>
    </row>
    <row r="37" spans="3:16" x14ac:dyDescent="0.25">
      <c r="C37" s="3" t="s">
        <v>27</v>
      </c>
      <c r="D37" s="10">
        <f>SUM(D38:D45)</f>
        <v>0</v>
      </c>
      <c r="E37" s="10">
        <f t="shared" ref="E37:P37" si="3">SUM(E38:E45)</f>
        <v>377000</v>
      </c>
      <c r="F37" s="10">
        <f t="shared" si="3"/>
        <v>560000</v>
      </c>
      <c r="G37" s="10">
        <f t="shared" si="3"/>
        <v>0</v>
      </c>
      <c r="H37" s="10">
        <f t="shared" si="3"/>
        <v>0</v>
      </c>
      <c r="I37" s="10">
        <f t="shared" si="3"/>
        <v>24642</v>
      </c>
      <c r="J37" s="10">
        <f t="shared" si="3"/>
        <v>0</v>
      </c>
      <c r="K37" s="10">
        <f t="shared" si="3"/>
        <v>0</v>
      </c>
      <c r="L37" s="10">
        <f t="shared" si="3"/>
        <v>0</v>
      </c>
      <c r="M37" s="10">
        <f t="shared" si="3"/>
        <v>0</v>
      </c>
      <c r="N37" s="10">
        <f t="shared" si="3"/>
        <v>0</v>
      </c>
      <c r="O37" s="10">
        <f t="shared" si="3"/>
        <v>0</v>
      </c>
      <c r="P37" s="10">
        <f t="shared" si="3"/>
        <v>961642</v>
      </c>
    </row>
    <row r="38" spans="3:16" x14ac:dyDescent="0.25">
      <c r="C38" s="4" t="s">
        <v>28</v>
      </c>
      <c r="D38" s="15">
        <f>+'P1 Presupuesto Aprobado-Ejec '!D39</f>
        <v>0</v>
      </c>
      <c r="E38" s="15">
        <f>+'P1 Presupuesto Aprobado-Ejec '!E39</f>
        <v>377000</v>
      </c>
      <c r="F38" s="15">
        <f>+'P1 Presupuesto Aprobado-Ejec '!F39</f>
        <v>560000</v>
      </c>
      <c r="G38" s="15">
        <f>+'P1 Presupuesto Aprobado-Ejec '!G39</f>
        <v>0</v>
      </c>
      <c r="H38" s="15">
        <f>+'P1 Presupuesto Aprobado-Ejec '!H39</f>
        <v>0</v>
      </c>
      <c r="I38" s="15">
        <f>+'P1 Presupuesto Aprobado-Ejec '!I39</f>
        <v>24642</v>
      </c>
      <c r="J38" s="15">
        <f>+'P1 Presupuesto Aprobado-Ejec '!J39</f>
        <v>0</v>
      </c>
      <c r="K38" s="15">
        <f>+'P1 Presupuesto Aprobado-Ejec '!K39</f>
        <v>0</v>
      </c>
      <c r="L38" s="15">
        <f>+'P1 Presupuesto Aprobado-Ejec '!L39</f>
        <v>0</v>
      </c>
      <c r="M38" s="15">
        <f>+'P1 Presupuesto Aprobado-Ejec '!M39</f>
        <v>0</v>
      </c>
      <c r="N38" s="15">
        <f>+'P1 Presupuesto Aprobado-Ejec '!N39</f>
        <v>0</v>
      </c>
      <c r="O38" s="15">
        <f>+'P1 Presupuesto Aprobado-Ejec '!O39</f>
        <v>0</v>
      </c>
      <c r="P38" s="15">
        <f>+'P1 Presupuesto Aprobado-Ejec '!P39</f>
        <v>961642</v>
      </c>
    </row>
    <row r="39" spans="3:16" x14ac:dyDescent="0.25">
      <c r="C39" s="4" t="s">
        <v>29</v>
      </c>
      <c r="D39" s="15">
        <f>+'P1 Presupuesto Aprobado-Ejec '!D40</f>
        <v>0</v>
      </c>
      <c r="E39" s="15">
        <f>+'P1 Presupuesto Aprobado-Ejec '!E40</f>
        <v>0</v>
      </c>
      <c r="F39" s="15">
        <f>+'P1 Presupuesto Aprobado-Ejec '!F40</f>
        <v>0</v>
      </c>
      <c r="G39" s="15">
        <f>+'P1 Presupuesto Aprobado-Ejec '!G40</f>
        <v>0</v>
      </c>
      <c r="H39" s="15">
        <f>+'P1 Presupuesto Aprobado-Ejec '!H40</f>
        <v>0</v>
      </c>
      <c r="I39" s="15">
        <f>+'P1 Presupuesto Aprobado-Ejec '!I40</f>
        <v>0</v>
      </c>
      <c r="J39" s="15">
        <f>+'P1 Presupuesto Aprobado-Ejec '!J40</f>
        <v>0</v>
      </c>
      <c r="K39" s="15">
        <f>+'P1 Presupuesto Aprobado-Ejec '!K40</f>
        <v>0</v>
      </c>
      <c r="L39" s="15">
        <f>+'P1 Presupuesto Aprobado-Ejec '!L40</f>
        <v>0</v>
      </c>
      <c r="M39" s="15">
        <f>+'P1 Presupuesto Aprobado-Ejec '!M40</f>
        <v>0</v>
      </c>
      <c r="N39" s="15">
        <f>+'P1 Presupuesto Aprobado-Ejec '!N40</f>
        <v>0</v>
      </c>
      <c r="O39" s="15">
        <f>+'P1 Presupuesto Aprobado-Ejec '!O40</f>
        <v>0</v>
      </c>
      <c r="P39" s="15">
        <f>+'P1 Presupuesto Aprobado-Ejec '!P40</f>
        <v>0</v>
      </c>
    </row>
    <row r="40" spans="3:16" x14ac:dyDescent="0.25">
      <c r="C40" s="4" t="s">
        <v>30</v>
      </c>
      <c r="D40" s="15">
        <f>+'P1 Presupuesto Aprobado-Ejec '!D41</f>
        <v>0</v>
      </c>
      <c r="E40" s="15">
        <f>+'P1 Presupuesto Aprobado-Ejec '!E41</f>
        <v>0</v>
      </c>
      <c r="F40" s="15">
        <f>+'P1 Presupuesto Aprobado-Ejec '!F41</f>
        <v>0</v>
      </c>
      <c r="G40" s="15">
        <f>+'P1 Presupuesto Aprobado-Ejec '!G41</f>
        <v>0</v>
      </c>
      <c r="H40" s="15">
        <f>+'P1 Presupuesto Aprobado-Ejec '!H41</f>
        <v>0</v>
      </c>
      <c r="I40" s="15">
        <f>+'P1 Presupuesto Aprobado-Ejec '!I41</f>
        <v>0</v>
      </c>
      <c r="J40" s="15">
        <f>+'P1 Presupuesto Aprobado-Ejec '!J41</f>
        <v>0</v>
      </c>
      <c r="K40" s="15">
        <f>+'P1 Presupuesto Aprobado-Ejec '!K41</f>
        <v>0</v>
      </c>
      <c r="L40" s="15">
        <f>+'P1 Presupuesto Aprobado-Ejec '!L41</f>
        <v>0</v>
      </c>
      <c r="M40" s="15">
        <f>+'P1 Presupuesto Aprobado-Ejec '!M41</f>
        <v>0</v>
      </c>
      <c r="N40" s="15">
        <f>+'P1 Presupuesto Aprobado-Ejec '!N41</f>
        <v>0</v>
      </c>
      <c r="O40" s="15">
        <f>+'P1 Presupuesto Aprobado-Ejec '!O41</f>
        <v>0</v>
      </c>
      <c r="P40" s="15">
        <f>+'P1 Presupuesto Aprobado-Ejec '!P41</f>
        <v>0</v>
      </c>
    </row>
    <row r="41" spans="3:16" x14ac:dyDescent="0.25">
      <c r="C41" s="4" t="s">
        <v>31</v>
      </c>
      <c r="D41" s="15">
        <f>+'P1 Presupuesto Aprobado-Ejec '!D42</f>
        <v>0</v>
      </c>
      <c r="E41" s="15">
        <f>+'P1 Presupuesto Aprobado-Ejec '!E42</f>
        <v>0</v>
      </c>
      <c r="F41" s="15">
        <f>+'P1 Presupuesto Aprobado-Ejec '!F42</f>
        <v>0</v>
      </c>
      <c r="G41" s="15">
        <f>+'P1 Presupuesto Aprobado-Ejec '!G42</f>
        <v>0</v>
      </c>
      <c r="H41" s="15">
        <f>+'P1 Presupuesto Aprobado-Ejec '!H42</f>
        <v>0</v>
      </c>
      <c r="I41" s="15">
        <f>+'P1 Presupuesto Aprobado-Ejec '!I42</f>
        <v>0</v>
      </c>
      <c r="J41" s="15">
        <f>+'P1 Presupuesto Aprobado-Ejec '!J42</f>
        <v>0</v>
      </c>
      <c r="K41" s="15">
        <f>+'P1 Presupuesto Aprobado-Ejec '!K42</f>
        <v>0</v>
      </c>
      <c r="L41" s="15">
        <f>+'P1 Presupuesto Aprobado-Ejec '!L42</f>
        <v>0</v>
      </c>
      <c r="M41" s="15">
        <f>+'P1 Presupuesto Aprobado-Ejec '!M42</f>
        <v>0</v>
      </c>
      <c r="N41" s="15">
        <f>+'P1 Presupuesto Aprobado-Ejec '!N42</f>
        <v>0</v>
      </c>
      <c r="O41" s="15">
        <f>+'P1 Presupuesto Aprobado-Ejec '!O42</f>
        <v>0</v>
      </c>
      <c r="P41" s="15">
        <f>+'P1 Presupuesto Aprobado-Ejec '!P42</f>
        <v>0</v>
      </c>
    </row>
    <row r="42" spans="3:16" x14ac:dyDescent="0.25">
      <c r="C42" s="4" t="s">
        <v>32</v>
      </c>
      <c r="D42" s="15">
        <f>+'P1 Presupuesto Aprobado-Ejec '!D43</f>
        <v>0</v>
      </c>
      <c r="E42" s="15">
        <f>+'P1 Presupuesto Aprobado-Ejec '!E43</f>
        <v>0</v>
      </c>
      <c r="F42" s="15">
        <f>+'P1 Presupuesto Aprobado-Ejec '!F43</f>
        <v>0</v>
      </c>
      <c r="G42" s="15">
        <f>+'P1 Presupuesto Aprobado-Ejec '!G43</f>
        <v>0</v>
      </c>
      <c r="H42" s="15">
        <f>+'P1 Presupuesto Aprobado-Ejec '!H43</f>
        <v>0</v>
      </c>
      <c r="I42" s="15">
        <f>+'P1 Presupuesto Aprobado-Ejec '!I43</f>
        <v>0</v>
      </c>
      <c r="J42" s="15">
        <f>+'P1 Presupuesto Aprobado-Ejec '!J43</f>
        <v>0</v>
      </c>
      <c r="K42" s="15">
        <f>+'P1 Presupuesto Aprobado-Ejec '!K43</f>
        <v>0</v>
      </c>
      <c r="L42" s="15">
        <f>+'P1 Presupuesto Aprobado-Ejec '!L43</f>
        <v>0</v>
      </c>
      <c r="M42" s="15">
        <f>+'P1 Presupuesto Aprobado-Ejec '!M43</f>
        <v>0</v>
      </c>
      <c r="N42" s="15">
        <f>+'P1 Presupuesto Aprobado-Ejec '!N43</f>
        <v>0</v>
      </c>
      <c r="O42" s="15">
        <f>+'P1 Presupuesto Aprobado-Ejec '!O43</f>
        <v>0</v>
      </c>
      <c r="P42" s="15">
        <f>+'P1 Presupuesto Aprobado-Ejec '!P43</f>
        <v>0</v>
      </c>
    </row>
    <row r="43" spans="3:16" x14ac:dyDescent="0.25">
      <c r="C43" s="4" t="s">
        <v>33</v>
      </c>
      <c r="D43" s="15">
        <f>+'P1 Presupuesto Aprobado-Ejec '!D44</f>
        <v>0</v>
      </c>
      <c r="E43" s="15">
        <f>+'P1 Presupuesto Aprobado-Ejec '!E44</f>
        <v>0</v>
      </c>
      <c r="F43" s="15">
        <f>+'P1 Presupuesto Aprobado-Ejec '!F44</f>
        <v>0</v>
      </c>
      <c r="G43" s="15">
        <f>+'P1 Presupuesto Aprobado-Ejec '!G44</f>
        <v>0</v>
      </c>
      <c r="H43" s="15">
        <f>+'P1 Presupuesto Aprobado-Ejec '!H44</f>
        <v>0</v>
      </c>
      <c r="I43" s="15">
        <f>+'P1 Presupuesto Aprobado-Ejec '!I44</f>
        <v>0</v>
      </c>
      <c r="J43" s="15">
        <f>+'P1 Presupuesto Aprobado-Ejec '!J44</f>
        <v>0</v>
      </c>
      <c r="K43" s="15">
        <f>+'P1 Presupuesto Aprobado-Ejec '!K44</f>
        <v>0</v>
      </c>
      <c r="L43" s="15">
        <f>+'P1 Presupuesto Aprobado-Ejec '!L44</f>
        <v>0</v>
      </c>
      <c r="M43" s="15">
        <f>+'P1 Presupuesto Aprobado-Ejec '!M44</f>
        <v>0</v>
      </c>
      <c r="N43" s="15">
        <f>+'P1 Presupuesto Aprobado-Ejec '!N44</f>
        <v>0</v>
      </c>
      <c r="O43" s="15">
        <f>+'P1 Presupuesto Aprobado-Ejec '!O44</f>
        <v>0</v>
      </c>
      <c r="P43" s="15">
        <f>+'P1 Presupuesto Aprobado-Ejec '!P44</f>
        <v>0</v>
      </c>
    </row>
    <row r="44" spans="3:16" x14ac:dyDescent="0.25">
      <c r="C44" s="4" t="s">
        <v>34</v>
      </c>
      <c r="D44" s="15">
        <f>+'P1 Presupuesto Aprobado-Ejec '!D45</f>
        <v>0</v>
      </c>
      <c r="E44" s="15">
        <f>+'P1 Presupuesto Aprobado-Ejec '!E45</f>
        <v>0</v>
      </c>
      <c r="F44" s="15">
        <f>+'P1 Presupuesto Aprobado-Ejec '!F45</f>
        <v>0</v>
      </c>
      <c r="G44" s="15">
        <f>+'P1 Presupuesto Aprobado-Ejec '!G45</f>
        <v>0</v>
      </c>
      <c r="H44" s="15">
        <f>+'P1 Presupuesto Aprobado-Ejec '!H45</f>
        <v>0</v>
      </c>
      <c r="I44" s="15">
        <f>+'P1 Presupuesto Aprobado-Ejec '!I45</f>
        <v>0</v>
      </c>
      <c r="J44" s="15">
        <f>+'P1 Presupuesto Aprobado-Ejec '!J45</f>
        <v>0</v>
      </c>
      <c r="K44" s="15">
        <f>+'P1 Presupuesto Aprobado-Ejec '!K45</f>
        <v>0</v>
      </c>
      <c r="L44" s="15">
        <f>+'P1 Presupuesto Aprobado-Ejec '!L45</f>
        <v>0</v>
      </c>
      <c r="M44" s="15">
        <f>+'P1 Presupuesto Aprobado-Ejec '!M45</f>
        <v>0</v>
      </c>
      <c r="N44" s="15">
        <f>+'P1 Presupuesto Aprobado-Ejec '!N45</f>
        <v>0</v>
      </c>
      <c r="O44" s="15">
        <f>+'P1 Presupuesto Aprobado-Ejec '!O45</f>
        <v>0</v>
      </c>
      <c r="P44" s="15">
        <f>+'P1 Presupuesto Aprobado-Ejec '!P45</f>
        <v>0</v>
      </c>
    </row>
    <row r="45" spans="3:16" x14ac:dyDescent="0.25">
      <c r="C45" s="4" t="s">
        <v>35</v>
      </c>
      <c r="D45" s="15">
        <f>+'P1 Presupuesto Aprobado-Ejec '!D46</f>
        <v>0</v>
      </c>
      <c r="E45" s="15">
        <f>+'P1 Presupuesto Aprobado-Ejec '!E46</f>
        <v>0</v>
      </c>
      <c r="F45" s="15">
        <f>+'P1 Presupuesto Aprobado-Ejec '!F46</f>
        <v>0</v>
      </c>
      <c r="G45" s="15">
        <f>+'P1 Presupuesto Aprobado-Ejec '!G46</f>
        <v>0</v>
      </c>
      <c r="H45" s="15">
        <f>+'P1 Presupuesto Aprobado-Ejec '!H46</f>
        <v>0</v>
      </c>
      <c r="I45" s="15">
        <f>+'P1 Presupuesto Aprobado-Ejec '!I46</f>
        <v>0</v>
      </c>
      <c r="J45" s="15">
        <f>+'P1 Presupuesto Aprobado-Ejec '!J46</f>
        <v>0</v>
      </c>
      <c r="K45" s="15">
        <f>+'P1 Presupuesto Aprobado-Ejec '!K46</f>
        <v>0</v>
      </c>
      <c r="L45" s="15">
        <f>+'P1 Presupuesto Aprobado-Ejec '!L46</f>
        <v>0</v>
      </c>
      <c r="M45" s="15">
        <f>+'P1 Presupuesto Aprobado-Ejec '!M46</f>
        <v>0</v>
      </c>
      <c r="N45" s="15">
        <f>+'P1 Presupuesto Aprobado-Ejec '!N46</f>
        <v>0</v>
      </c>
      <c r="O45" s="15">
        <f>+'P1 Presupuesto Aprobado-Ejec '!O46</f>
        <v>0</v>
      </c>
      <c r="P45" s="15">
        <f>+'P1 Presupuesto Aprobado-Ejec '!P46</f>
        <v>0</v>
      </c>
    </row>
    <row r="46" spans="3:16" x14ac:dyDescent="0.25">
      <c r="C46" s="3" t="s">
        <v>36</v>
      </c>
      <c r="D46" s="15">
        <f>+'P1 Presupuesto Aprobado-Ejec '!D47</f>
        <v>0</v>
      </c>
      <c r="E46" s="15">
        <f>+'P1 Presupuesto Aprobado-Ejec '!E47</f>
        <v>0</v>
      </c>
      <c r="F46" s="15">
        <f>+'P1 Presupuesto Aprobado-Ejec '!F47</f>
        <v>0</v>
      </c>
      <c r="G46" s="15">
        <f>+'P1 Presupuesto Aprobado-Ejec '!G47</f>
        <v>0</v>
      </c>
      <c r="H46" s="15">
        <f>+'P1 Presupuesto Aprobado-Ejec '!H47</f>
        <v>0</v>
      </c>
      <c r="I46" s="15">
        <f>+'P1 Presupuesto Aprobado-Ejec '!I47</f>
        <v>0</v>
      </c>
      <c r="J46" s="15">
        <f>+'P1 Presupuesto Aprobado-Ejec '!J47</f>
        <v>0</v>
      </c>
      <c r="K46" s="15">
        <f>+'P1 Presupuesto Aprobado-Ejec '!K47</f>
        <v>0</v>
      </c>
      <c r="L46" s="15">
        <f>+'P1 Presupuesto Aprobado-Ejec '!L47</f>
        <v>0</v>
      </c>
      <c r="M46" s="15">
        <f>+'P1 Presupuesto Aprobado-Ejec '!M47</f>
        <v>0</v>
      </c>
      <c r="N46" s="15">
        <f>+'P1 Presupuesto Aprobado-Ejec '!N47</f>
        <v>0</v>
      </c>
      <c r="O46" s="15">
        <f>+'P1 Presupuesto Aprobado-Ejec '!O47</f>
        <v>0</v>
      </c>
      <c r="P46" s="15">
        <f>+'P1 Presupuesto Aprobado-Ejec '!P47</f>
        <v>0</v>
      </c>
    </row>
    <row r="47" spans="3:16" x14ac:dyDescent="0.25">
      <c r="C47" s="4" t="s">
        <v>37</v>
      </c>
      <c r="D47" s="15">
        <f>+'P1 Presupuesto Aprobado-Ejec '!D48</f>
        <v>0</v>
      </c>
      <c r="E47" s="15">
        <f>+'P1 Presupuesto Aprobado-Ejec '!E48</f>
        <v>0</v>
      </c>
      <c r="F47" s="15">
        <f>+'P1 Presupuesto Aprobado-Ejec '!F48</f>
        <v>0</v>
      </c>
      <c r="G47" s="15">
        <f>+'P1 Presupuesto Aprobado-Ejec '!G48</f>
        <v>0</v>
      </c>
      <c r="H47" s="15">
        <f>+'P1 Presupuesto Aprobado-Ejec '!H48</f>
        <v>0</v>
      </c>
      <c r="I47" s="15">
        <f>+'P1 Presupuesto Aprobado-Ejec '!I48</f>
        <v>0</v>
      </c>
      <c r="J47" s="15">
        <f>+'P1 Presupuesto Aprobado-Ejec '!J48</f>
        <v>0</v>
      </c>
      <c r="K47" s="15">
        <f>+'P1 Presupuesto Aprobado-Ejec '!K48</f>
        <v>0</v>
      </c>
      <c r="L47" s="15">
        <f>+'P1 Presupuesto Aprobado-Ejec '!L48</f>
        <v>0</v>
      </c>
      <c r="M47" s="15">
        <f>+'P1 Presupuesto Aprobado-Ejec '!M48</f>
        <v>0</v>
      </c>
      <c r="N47" s="15">
        <f>+'P1 Presupuesto Aprobado-Ejec '!N48</f>
        <v>0</v>
      </c>
      <c r="O47" s="15">
        <f>+'P1 Presupuesto Aprobado-Ejec '!O48</f>
        <v>0</v>
      </c>
      <c r="P47" s="15">
        <f>+'P1 Presupuesto Aprobado-Ejec '!P48</f>
        <v>0</v>
      </c>
    </row>
    <row r="48" spans="3:16" x14ac:dyDescent="0.25">
      <c r="C48" s="4" t="s">
        <v>38</v>
      </c>
      <c r="D48" s="15">
        <f>+'P1 Presupuesto Aprobado-Ejec '!D49</f>
        <v>0</v>
      </c>
      <c r="E48" s="15">
        <f>+'P1 Presupuesto Aprobado-Ejec '!E49</f>
        <v>0</v>
      </c>
      <c r="F48" s="15">
        <f>+'P1 Presupuesto Aprobado-Ejec '!F49</f>
        <v>0</v>
      </c>
      <c r="G48" s="15">
        <f>+'P1 Presupuesto Aprobado-Ejec '!G49</f>
        <v>0</v>
      </c>
      <c r="H48" s="15">
        <f>+'P1 Presupuesto Aprobado-Ejec '!H49</f>
        <v>0</v>
      </c>
      <c r="I48" s="15">
        <f>+'P1 Presupuesto Aprobado-Ejec '!I49</f>
        <v>0</v>
      </c>
      <c r="J48" s="15">
        <f>+'P1 Presupuesto Aprobado-Ejec '!J49</f>
        <v>0</v>
      </c>
      <c r="K48" s="15">
        <f>+'P1 Presupuesto Aprobado-Ejec '!K49</f>
        <v>0</v>
      </c>
      <c r="L48" s="15">
        <f>+'P1 Presupuesto Aprobado-Ejec '!L49</f>
        <v>0</v>
      </c>
      <c r="M48" s="15">
        <f>+'P1 Presupuesto Aprobado-Ejec '!M49</f>
        <v>0</v>
      </c>
      <c r="N48" s="15">
        <f>+'P1 Presupuesto Aprobado-Ejec '!N49</f>
        <v>0</v>
      </c>
      <c r="O48" s="15">
        <f>+'P1 Presupuesto Aprobado-Ejec '!O49</f>
        <v>0</v>
      </c>
      <c r="P48" s="15">
        <f>+'P1 Presupuesto Aprobado-Ejec '!P49</f>
        <v>0</v>
      </c>
    </row>
    <row r="49" spans="3:16" x14ac:dyDescent="0.25">
      <c r="C49" s="4" t="s">
        <v>39</v>
      </c>
      <c r="D49" s="15">
        <f>+'P1 Presupuesto Aprobado-Ejec '!D50</f>
        <v>0</v>
      </c>
      <c r="E49" s="15">
        <f>+'P1 Presupuesto Aprobado-Ejec '!E50</f>
        <v>0</v>
      </c>
      <c r="F49" s="15">
        <f>+'P1 Presupuesto Aprobado-Ejec '!F50</f>
        <v>0</v>
      </c>
      <c r="G49" s="15">
        <f>+'P1 Presupuesto Aprobado-Ejec '!G50</f>
        <v>0</v>
      </c>
      <c r="H49" s="15">
        <f>+'P1 Presupuesto Aprobado-Ejec '!H50</f>
        <v>0</v>
      </c>
      <c r="I49" s="15">
        <f>+'P1 Presupuesto Aprobado-Ejec '!I50</f>
        <v>0</v>
      </c>
      <c r="J49" s="15">
        <f>+'P1 Presupuesto Aprobado-Ejec '!J50</f>
        <v>0</v>
      </c>
      <c r="K49" s="15">
        <f>+'P1 Presupuesto Aprobado-Ejec '!K50</f>
        <v>0</v>
      </c>
      <c r="L49" s="15">
        <f>+'P1 Presupuesto Aprobado-Ejec '!L50</f>
        <v>0</v>
      </c>
      <c r="M49" s="15">
        <f>+'P1 Presupuesto Aprobado-Ejec '!M50</f>
        <v>0</v>
      </c>
      <c r="N49" s="15">
        <f>+'P1 Presupuesto Aprobado-Ejec '!N50</f>
        <v>0</v>
      </c>
      <c r="O49" s="15">
        <f>+'P1 Presupuesto Aprobado-Ejec '!O50</f>
        <v>0</v>
      </c>
      <c r="P49" s="15">
        <f>+'P1 Presupuesto Aprobado-Ejec '!P50</f>
        <v>0</v>
      </c>
    </row>
    <row r="50" spans="3:16" x14ac:dyDescent="0.25">
      <c r="C50" s="4" t="s">
        <v>40</v>
      </c>
      <c r="D50" s="15">
        <f>+'P1 Presupuesto Aprobado-Ejec '!D51</f>
        <v>0</v>
      </c>
      <c r="E50" s="15">
        <f>+'P1 Presupuesto Aprobado-Ejec '!E51</f>
        <v>0</v>
      </c>
      <c r="F50" s="15">
        <f>+'P1 Presupuesto Aprobado-Ejec '!F51</f>
        <v>0</v>
      </c>
      <c r="G50" s="15">
        <f>+'P1 Presupuesto Aprobado-Ejec '!G51</f>
        <v>0</v>
      </c>
      <c r="H50" s="15">
        <f>+'P1 Presupuesto Aprobado-Ejec '!H51</f>
        <v>0</v>
      </c>
      <c r="I50" s="15">
        <f>+'P1 Presupuesto Aprobado-Ejec '!I51</f>
        <v>0</v>
      </c>
      <c r="J50" s="15">
        <f>+'P1 Presupuesto Aprobado-Ejec '!J51</f>
        <v>0</v>
      </c>
      <c r="K50" s="15">
        <f>+'P1 Presupuesto Aprobado-Ejec '!K51</f>
        <v>0</v>
      </c>
      <c r="L50" s="15">
        <f>+'P1 Presupuesto Aprobado-Ejec '!L51</f>
        <v>0</v>
      </c>
      <c r="M50" s="15">
        <f>+'P1 Presupuesto Aprobado-Ejec '!M51</f>
        <v>0</v>
      </c>
      <c r="N50" s="15">
        <f>+'P1 Presupuesto Aprobado-Ejec '!N51</f>
        <v>0</v>
      </c>
      <c r="O50" s="15">
        <f>+'P1 Presupuesto Aprobado-Ejec '!O51</f>
        <v>0</v>
      </c>
      <c r="P50" s="15">
        <f>+'P1 Presupuesto Aprobado-Ejec '!P51</f>
        <v>0</v>
      </c>
    </row>
    <row r="51" spans="3:16" x14ac:dyDescent="0.25">
      <c r="C51" s="4" t="s">
        <v>41</v>
      </c>
      <c r="D51" s="15">
        <f>+'P1 Presupuesto Aprobado-Ejec '!D52</f>
        <v>0</v>
      </c>
      <c r="E51" s="15">
        <f>+'P1 Presupuesto Aprobado-Ejec '!E52</f>
        <v>0</v>
      </c>
      <c r="F51" s="15">
        <f>+'P1 Presupuesto Aprobado-Ejec '!F52</f>
        <v>0</v>
      </c>
      <c r="G51" s="15">
        <f>+'P1 Presupuesto Aprobado-Ejec '!G52</f>
        <v>0</v>
      </c>
      <c r="H51" s="15">
        <f>+'P1 Presupuesto Aprobado-Ejec '!H52</f>
        <v>0</v>
      </c>
      <c r="I51" s="15">
        <f>+'P1 Presupuesto Aprobado-Ejec '!I52</f>
        <v>0</v>
      </c>
      <c r="J51" s="15">
        <f>+'P1 Presupuesto Aprobado-Ejec '!J52</f>
        <v>0</v>
      </c>
      <c r="K51" s="15">
        <f>+'P1 Presupuesto Aprobado-Ejec '!K52</f>
        <v>0</v>
      </c>
      <c r="L51" s="15">
        <f>+'P1 Presupuesto Aprobado-Ejec '!L52</f>
        <v>0</v>
      </c>
      <c r="M51" s="15">
        <f>+'P1 Presupuesto Aprobado-Ejec '!M52</f>
        <v>0</v>
      </c>
      <c r="N51" s="15">
        <f>+'P1 Presupuesto Aprobado-Ejec '!N52</f>
        <v>0</v>
      </c>
      <c r="O51" s="15">
        <f>+'P1 Presupuesto Aprobado-Ejec '!O52</f>
        <v>0</v>
      </c>
      <c r="P51" s="15">
        <f>+'P1 Presupuesto Aprobado-Ejec '!P52</f>
        <v>0</v>
      </c>
    </row>
    <row r="52" spans="3:16" x14ac:dyDescent="0.25">
      <c r="C52" s="4" t="s">
        <v>42</v>
      </c>
      <c r="D52" s="15">
        <f>+'P1 Presupuesto Aprobado-Ejec '!D53</f>
        <v>0</v>
      </c>
      <c r="E52" s="15">
        <f>+'P1 Presupuesto Aprobado-Ejec '!E53</f>
        <v>0</v>
      </c>
      <c r="F52" s="15">
        <f>+'P1 Presupuesto Aprobado-Ejec '!F53</f>
        <v>0</v>
      </c>
      <c r="G52" s="15">
        <f>+'P1 Presupuesto Aprobado-Ejec '!G53</f>
        <v>0</v>
      </c>
      <c r="H52" s="15">
        <f>+'P1 Presupuesto Aprobado-Ejec '!H53</f>
        <v>0</v>
      </c>
      <c r="I52" s="15">
        <f>+'P1 Presupuesto Aprobado-Ejec '!I53</f>
        <v>0</v>
      </c>
      <c r="J52" s="15">
        <f>+'P1 Presupuesto Aprobado-Ejec '!J53</f>
        <v>0</v>
      </c>
      <c r="K52" s="15">
        <f>+'P1 Presupuesto Aprobado-Ejec '!K53</f>
        <v>0</v>
      </c>
      <c r="L52" s="15">
        <f>+'P1 Presupuesto Aprobado-Ejec '!L53</f>
        <v>0</v>
      </c>
      <c r="M52" s="15">
        <f>+'P1 Presupuesto Aprobado-Ejec '!M53</f>
        <v>0</v>
      </c>
      <c r="N52" s="15">
        <f>+'P1 Presupuesto Aprobado-Ejec '!N53</f>
        <v>0</v>
      </c>
      <c r="O52" s="15">
        <f>+'P1 Presupuesto Aprobado-Ejec '!O53</f>
        <v>0</v>
      </c>
      <c r="P52" s="15">
        <f>+'P1 Presupuesto Aprobado-Ejec '!P53</f>
        <v>0</v>
      </c>
    </row>
    <row r="53" spans="3:16" x14ac:dyDescent="0.25">
      <c r="C53" s="3" t="s">
        <v>43</v>
      </c>
      <c r="D53" s="10">
        <f>SUM(D54:D62)</f>
        <v>396662.02</v>
      </c>
      <c r="E53" s="10">
        <f t="shared" ref="E53:P53" si="4">SUM(E54:E62)</f>
        <v>2037839.62</v>
      </c>
      <c r="F53" s="10">
        <f t="shared" si="4"/>
        <v>684628.95</v>
      </c>
      <c r="G53" s="10">
        <f t="shared" si="4"/>
        <v>18349</v>
      </c>
      <c r="H53" s="10">
        <f t="shared" si="4"/>
        <v>2480219.75</v>
      </c>
      <c r="I53" s="10">
        <f t="shared" si="4"/>
        <v>787939.29</v>
      </c>
      <c r="J53" s="10">
        <f t="shared" si="4"/>
        <v>0</v>
      </c>
      <c r="K53" s="10">
        <f t="shared" si="4"/>
        <v>0</v>
      </c>
      <c r="L53" s="10">
        <f t="shared" si="4"/>
        <v>0</v>
      </c>
      <c r="M53" s="10">
        <f t="shared" si="4"/>
        <v>0</v>
      </c>
      <c r="N53" s="10">
        <f t="shared" si="4"/>
        <v>0</v>
      </c>
      <c r="O53" s="10">
        <f t="shared" si="4"/>
        <v>0</v>
      </c>
      <c r="P53" s="10">
        <f t="shared" si="4"/>
        <v>6405638.6300000008</v>
      </c>
    </row>
    <row r="54" spans="3:16" x14ac:dyDescent="0.25">
      <c r="C54" s="4" t="s">
        <v>44</v>
      </c>
      <c r="D54" s="15">
        <f>+'P1 Presupuesto Aprobado-Ejec '!D55</f>
        <v>0</v>
      </c>
      <c r="E54" s="15">
        <f>+'P1 Presupuesto Aprobado-Ejec '!E55</f>
        <v>2037839.62</v>
      </c>
      <c r="F54" s="15">
        <f>+'P1 Presupuesto Aprobado-Ejec '!F55</f>
        <v>684628.95</v>
      </c>
      <c r="G54" s="15">
        <f>+'P1 Presupuesto Aprobado-Ejec '!G55</f>
        <v>18349</v>
      </c>
      <c r="H54" s="15">
        <f>+'P1 Presupuesto Aprobado-Ejec '!H55</f>
        <v>1451284.99</v>
      </c>
      <c r="I54" s="15">
        <f>+'P1 Presupuesto Aprobado-Ejec '!I55</f>
        <v>787939.29</v>
      </c>
      <c r="J54" s="15">
        <f>+'P1 Presupuesto Aprobado-Ejec '!J55</f>
        <v>0</v>
      </c>
      <c r="K54" s="15">
        <f>+'P1 Presupuesto Aprobado-Ejec '!K55</f>
        <v>0</v>
      </c>
      <c r="L54" s="15">
        <f>+'P1 Presupuesto Aprobado-Ejec '!L55</f>
        <v>0</v>
      </c>
      <c r="M54" s="15">
        <f>+'P1 Presupuesto Aprobado-Ejec '!M55</f>
        <v>0</v>
      </c>
      <c r="N54" s="15">
        <f>+'P1 Presupuesto Aprobado-Ejec '!N55</f>
        <v>0</v>
      </c>
      <c r="O54" s="15">
        <f>+'P1 Presupuesto Aprobado-Ejec '!O55</f>
        <v>0</v>
      </c>
      <c r="P54" s="15">
        <f>+'P1 Presupuesto Aprobado-Ejec '!P55</f>
        <v>4980041.8500000006</v>
      </c>
    </row>
    <row r="55" spans="3:16" x14ac:dyDescent="0.25">
      <c r="C55" s="4" t="s">
        <v>45</v>
      </c>
      <c r="D55" s="15">
        <f>+'P1 Presupuesto Aprobado-Ejec '!D56</f>
        <v>396662.02</v>
      </c>
      <c r="E55" s="15">
        <f>+'P1 Presupuesto Aprobado-Ejec '!E56</f>
        <v>0</v>
      </c>
      <c r="F55" s="15">
        <f>+'P1 Presupuesto Aprobado-Ejec '!F56</f>
        <v>0</v>
      </c>
      <c r="G55" s="15">
        <f>+'P1 Presupuesto Aprobado-Ejec '!G56</f>
        <v>0</v>
      </c>
      <c r="H55" s="15">
        <f>+'P1 Presupuesto Aprobado-Ejec '!H56</f>
        <v>0</v>
      </c>
      <c r="I55" s="15">
        <f>+'P1 Presupuesto Aprobado-Ejec '!I56</f>
        <v>0</v>
      </c>
      <c r="J55" s="15">
        <f>+'P1 Presupuesto Aprobado-Ejec '!J56</f>
        <v>0</v>
      </c>
      <c r="K55" s="15">
        <f>+'P1 Presupuesto Aprobado-Ejec '!K56</f>
        <v>0</v>
      </c>
      <c r="L55" s="15">
        <f>+'P1 Presupuesto Aprobado-Ejec '!L56</f>
        <v>0</v>
      </c>
      <c r="M55" s="15">
        <f>+'P1 Presupuesto Aprobado-Ejec '!M56</f>
        <v>0</v>
      </c>
      <c r="N55" s="15">
        <f>+'P1 Presupuesto Aprobado-Ejec '!N56</f>
        <v>0</v>
      </c>
      <c r="O55" s="15">
        <f>+'P1 Presupuesto Aprobado-Ejec '!O56</f>
        <v>0</v>
      </c>
      <c r="P55" s="15">
        <f>+'P1 Presupuesto Aprobado-Ejec '!P56</f>
        <v>396662.02</v>
      </c>
    </row>
    <row r="56" spans="3:16" x14ac:dyDescent="0.25">
      <c r="C56" s="4" t="s">
        <v>46</v>
      </c>
      <c r="D56" s="15">
        <f>+'P1 Presupuesto Aprobado-Ejec '!D57</f>
        <v>0</v>
      </c>
      <c r="E56" s="15">
        <f>+'P1 Presupuesto Aprobado-Ejec '!E57</f>
        <v>0</v>
      </c>
      <c r="F56" s="15">
        <f>+'P1 Presupuesto Aprobado-Ejec '!F57</f>
        <v>0</v>
      </c>
      <c r="G56" s="15">
        <f>+'P1 Presupuesto Aprobado-Ejec '!G57</f>
        <v>0</v>
      </c>
      <c r="H56" s="15">
        <f>+'P1 Presupuesto Aprobado-Ejec '!H57</f>
        <v>0</v>
      </c>
      <c r="I56" s="15">
        <f>+'P1 Presupuesto Aprobado-Ejec '!I57</f>
        <v>0</v>
      </c>
      <c r="J56" s="15">
        <f>+'P1 Presupuesto Aprobado-Ejec '!J57</f>
        <v>0</v>
      </c>
      <c r="K56" s="15">
        <f>+'P1 Presupuesto Aprobado-Ejec '!K57</f>
        <v>0</v>
      </c>
      <c r="L56" s="15">
        <f>+'P1 Presupuesto Aprobado-Ejec '!L57</f>
        <v>0</v>
      </c>
      <c r="M56" s="15">
        <f>+'P1 Presupuesto Aprobado-Ejec '!M57</f>
        <v>0</v>
      </c>
      <c r="N56" s="15">
        <f>+'P1 Presupuesto Aprobado-Ejec '!N57</f>
        <v>0</v>
      </c>
      <c r="O56" s="15">
        <f>+'P1 Presupuesto Aprobado-Ejec '!O57</f>
        <v>0</v>
      </c>
      <c r="P56" s="15">
        <f>+'P1 Presupuesto Aprobado-Ejec '!P57</f>
        <v>0</v>
      </c>
    </row>
    <row r="57" spans="3:16" x14ac:dyDescent="0.25">
      <c r="C57" s="4" t="s">
        <v>47</v>
      </c>
      <c r="D57" s="15">
        <f>+'P1 Presupuesto Aprobado-Ejec '!D58</f>
        <v>0</v>
      </c>
      <c r="E57" s="15">
        <f>+'P1 Presupuesto Aprobado-Ejec '!E58</f>
        <v>0</v>
      </c>
      <c r="F57" s="15">
        <f>+'P1 Presupuesto Aprobado-Ejec '!F58</f>
        <v>0</v>
      </c>
      <c r="G57" s="15">
        <f>+'P1 Presupuesto Aprobado-Ejec '!G58</f>
        <v>0</v>
      </c>
      <c r="H57" s="15">
        <f>+'P1 Presupuesto Aprobado-Ejec '!H58</f>
        <v>0</v>
      </c>
      <c r="I57" s="15">
        <f>+'P1 Presupuesto Aprobado-Ejec '!I58</f>
        <v>0</v>
      </c>
      <c r="J57" s="15">
        <f>+'P1 Presupuesto Aprobado-Ejec '!J58</f>
        <v>0</v>
      </c>
      <c r="K57" s="15">
        <f>+'P1 Presupuesto Aprobado-Ejec '!K58</f>
        <v>0</v>
      </c>
      <c r="L57" s="15">
        <f>+'P1 Presupuesto Aprobado-Ejec '!L58</f>
        <v>0</v>
      </c>
      <c r="M57" s="15">
        <f>+'P1 Presupuesto Aprobado-Ejec '!M58</f>
        <v>0</v>
      </c>
      <c r="N57" s="15">
        <f>+'P1 Presupuesto Aprobado-Ejec '!N58</f>
        <v>0</v>
      </c>
      <c r="O57" s="15">
        <f>+'P1 Presupuesto Aprobado-Ejec '!O58</f>
        <v>0</v>
      </c>
      <c r="P57" s="15">
        <f>+'P1 Presupuesto Aprobado-Ejec '!P58</f>
        <v>0</v>
      </c>
    </row>
    <row r="58" spans="3:16" x14ac:dyDescent="0.25">
      <c r="C58" s="4" t="s">
        <v>48</v>
      </c>
      <c r="D58" s="15">
        <f>+'P1 Presupuesto Aprobado-Ejec '!D59</f>
        <v>0</v>
      </c>
      <c r="E58" s="15">
        <f>+'P1 Presupuesto Aprobado-Ejec '!E59</f>
        <v>0</v>
      </c>
      <c r="F58" s="15">
        <f>+'P1 Presupuesto Aprobado-Ejec '!F59</f>
        <v>0</v>
      </c>
      <c r="G58" s="15">
        <f>+'P1 Presupuesto Aprobado-Ejec '!G59</f>
        <v>0</v>
      </c>
      <c r="H58" s="15">
        <f>+'P1 Presupuesto Aprobado-Ejec '!H59</f>
        <v>1028934.76</v>
      </c>
      <c r="I58" s="15">
        <f>+'P1 Presupuesto Aprobado-Ejec '!I59</f>
        <v>0</v>
      </c>
      <c r="J58" s="15">
        <f>+'P1 Presupuesto Aprobado-Ejec '!J59</f>
        <v>0</v>
      </c>
      <c r="K58" s="15">
        <f>+'P1 Presupuesto Aprobado-Ejec '!K59</f>
        <v>0</v>
      </c>
      <c r="L58" s="15">
        <f>+'P1 Presupuesto Aprobado-Ejec '!L59</f>
        <v>0</v>
      </c>
      <c r="M58" s="15">
        <f>+'P1 Presupuesto Aprobado-Ejec '!M59</f>
        <v>0</v>
      </c>
      <c r="N58" s="15">
        <f>+'P1 Presupuesto Aprobado-Ejec '!N59</f>
        <v>0</v>
      </c>
      <c r="O58" s="15">
        <f>+'P1 Presupuesto Aprobado-Ejec '!O59</f>
        <v>0</v>
      </c>
      <c r="P58" s="15">
        <f>+'P1 Presupuesto Aprobado-Ejec '!P59</f>
        <v>1028934.76</v>
      </c>
    </row>
    <row r="59" spans="3:16" x14ac:dyDescent="0.25">
      <c r="C59" s="4" t="s">
        <v>49</v>
      </c>
      <c r="D59" s="15">
        <f>+'P1 Presupuesto Aprobado-Ejec '!D60</f>
        <v>0</v>
      </c>
      <c r="E59" s="15">
        <f>+'P1 Presupuesto Aprobado-Ejec '!E60</f>
        <v>0</v>
      </c>
      <c r="F59" s="15">
        <f>+'P1 Presupuesto Aprobado-Ejec '!F60</f>
        <v>0</v>
      </c>
      <c r="G59" s="15">
        <f>+'P1 Presupuesto Aprobado-Ejec '!G60</f>
        <v>0</v>
      </c>
      <c r="H59" s="15">
        <f>+'P1 Presupuesto Aprobado-Ejec '!H60</f>
        <v>0</v>
      </c>
      <c r="I59" s="15">
        <f>+'P1 Presupuesto Aprobado-Ejec '!I60</f>
        <v>0</v>
      </c>
      <c r="J59" s="15">
        <f>+'P1 Presupuesto Aprobado-Ejec '!J60</f>
        <v>0</v>
      </c>
      <c r="K59" s="15">
        <f>+'P1 Presupuesto Aprobado-Ejec '!K60</f>
        <v>0</v>
      </c>
      <c r="L59" s="15">
        <f>+'P1 Presupuesto Aprobado-Ejec '!L60</f>
        <v>0</v>
      </c>
      <c r="M59" s="15">
        <f>+'P1 Presupuesto Aprobado-Ejec '!M60</f>
        <v>0</v>
      </c>
      <c r="N59" s="15">
        <f>+'P1 Presupuesto Aprobado-Ejec '!N60</f>
        <v>0</v>
      </c>
      <c r="O59" s="15">
        <f>+'P1 Presupuesto Aprobado-Ejec '!O60</f>
        <v>0</v>
      </c>
      <c r="P59" s="15">
        <f>+'P1 Presupuesto Aprobado-Ejec '!P60</f>
        <v>0</v>
      </c>
    </row>
    <row r="60" spans="3:16" x14ac:dyDescent="0.25">
      <c r="C60" s="4" t="s">
        <v>50</v>
      </c>
      <c r="D60" s="15">
        <f>+'P1 Presupuesto Aprobado-Ejec '!D61</f>
        <v>0</v>
      </c>
      <c r="E60" s="15">
        <f>+'P1 Presupuesto Aprobado-Ejec '!E61</f>
        <v>0</v>
      </c>
      <c r="F60" s="15">
        <f>+'P1 Presupuesto Aprobado-Ejec '!F61</f>
        <v>0</v>
      </c>
      <c r="G60" s="15">
        <f>+'P1 Presupuesto Aprobado-Ejec '!G61</f>
        <v>0</v>
      </c>
      <c r="H60" s="15">
        <f>+'P1 Presupuesto Aprobado-Ejec '!H61</f>
        <v>0</v>
      </c>
      <c r="I60" s="15">
        <f>+'P1 Presupuesto Aprobado-Ejec '!I61</f>
        <v>0</v>
      </c>
      <c r="J60" s="15">
        <f>+'P1 Presupuesto Aprobado-Ejec '!J61</f>
        <v>0</v>
      </c>
      <c r="K60" s="15">
        <f>+'P1 Presupuesto Aprobado-Ejec '!K61</f>
        <v>0</v>
      </c>
      <c r="L60" s="15">
        <f>+'P1 Presupuesto Aprobado-Ejec '!L61</f>
        <v>0</v>
      </c>
      <c r="M60" s="15">
        <f>+'P1 Presupuesto Aprobado-Ejec '!M61</f>
        <v>0</v>
      </c>
      <c r="N60" s="15">
        <f>+'P1 Presupuesto Aprobado-Ejec '!N61</f>
        <v>0</v>
      </c>
      <c r="O60" s="15">
        <f>+'P1 Presupuesto Aprobado-Ejec '!O61</f>
        <v>0</v>
      </c>
      <c r="P60" s="15">
        <f>+'P1 Presupuesto Aprobado-Ejec '!P61</f>
        <v>0</v>
      </c>
    </row>
    <row r="61" spans="3:16" x14ac:dyDescent="0.25">
      <c r="C61" s="4" t="s">
        <v>51</v>
      </c>
      <c r="D61" s="15">
        <f>+'P1 Presupuesto Aprobado-Ejec '!D62</f>
        <v>0</v>
      </c>
      <c r="E61" s="15">
        <f>+'P1 Presupuesto Aprobado-Ejec '!E62</f>
        <v>0</v>
      </c>
      <c r="F61" s="15">
        <f>+'P1 Presupuesto Aprobado-Ejec '!F62</f>
        <v>0</v>
      </c>
      <c r="G61" s="15">
        <f>+'P1 Presupuesto Aprobado-Ejec '!G62</f>
        <v>0</v>
      </c>
      <c r="H61" s="15">
        <f>+'P1 Presupuesto Aprobado-Ejec '!H62</f>
        <v>0</v>
      </c>
      <c r="I61" s="15">
        <f>+'P1 Presupuesto Aprobado-Ejec '!I62</f>
        <v>0</v>
      </c>
      <c r="J61" s="15">
        <f>+'P1 Presupuesto Aprobado-Ejec '!J62</f>
        <v>0</v>
      </c>
      <c r="K61" s="15">
        <f>+'P1 Presupuesto Aprobado-Ejec '!K62</f>
        <v>0</v>
      </c>
      <c r="L61" s="15">
        <f>+'P1 Presupuesto Aprobado-Ejec '!L62</f>
        <v>0</v>
      </c>
      <c r="M61" s="15">
        <f>+'P1 Presupuesto Aprobado-Ejec '!M62</f>
        <v>0</v>
      </c>
      <c r="N61" s="15">
        <f>+'P1 Presupuesto Aprobado-Ejec '!N62</f>
        <v>0</v>
      </c>
      <c r="O61" s="15">
        <f>+'P1 Presupuesto Aprobado-Ejec '!O62</f>
        <v>0</v>
      </c>
      <c r="P61" s="15">
        <f>+'P1 Presupuesto Aprobado-Ejec '!P62</f>
        <v>0</v>
      </c>
    </row>
    <row r="62" spans="3:16" x14ac:dyDescent="0.25">
      <c r="C62" s="4" t="s">
        <v>52</v>
      </c>
      <c r="D62" s="15">
        <f>+'P1 Presupuesto Aprobado-Ejec '!D63</f>
        <v>0</v>
      </c>
      <c r="E62" s="15">
        <f>+'P1 Presupuesto Aprobado-Ejec '!E63</f>
        <v>0</v>
      </c>
      <c r="F62" s="15">
        <f>+'P1 Presupuesto Aprobado-Ejec '!F63</f>
        <v>0</v>
      </c>
      <c r="G62" s="15">
        <f>+'P1 Presupuesto Aprobado-Ejec '!G63</f>
        <v>0</v>
      </c>
      <c r="H62" s="15">
        <f>+'P1 Presupuesto Aprobado-Ejec '!H63</f>
        <v>0</v>
      </c>
      <c r="I62" s="15">
        <f>+'P1 Presupuesto Aprobado-Ejec '!I63</f>
        <v>0</v>
      </c>
      <c r="J62" s="15">
        <f>+'P1 Presupuesto Aprobado-Ejec '!J63</f>
        <v>0</v>
      </c>
      <c r="K62" s="15">
        <f>+'P1 Presupuesto Aprobado-Ejec '!K63</f>
        <v>0</v>
      </c>
      <c r="L62" s="15">
        <f>+'P1 Presupuesto Aprobado-Ejec '!L63</f>
        <v>0</v>
      </c>
      <c r="M62" s="15">
        <f>+'P1 Presupuesto Aprobado-Ejec '!M63</f>
        <v>0</v>
      </c>
      <c r="N62" s="15">
        <f>+'P1 Presupuesto Aprobado-Ejec '!N63</f>
        <v>0</v>
      </c>
      <c r="O62" s="15">
        <f>+'P1 Presupuesto Aprobado-Ejec '!O63</f>
        <v>0</v>
      </c>
      <c r="P62" s="15">
        <f>+'P1 Presupuesto Aprobado-Ejec '!P63</f>
        <v>0</v>
      </c>
    </row>
    <row r="63" spans="3:16" x14ac:dyDescent="0.25">
      <c r="C63" s="3" t="s">
        <v>53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3:16" x14ac:dyDescent="0.25">
      <c r="C64" s="4" t="s">
        <v>54</v>
      </c>
      <c r="D64" s="11">
        <f>+'P1 Presupuesto Aprobado-Ejec '!D65</f>
        <v>0</v>
      </c>
      <c r="E64" s="11">
        <f>+'P1 Presupuesto Aprobado-Ejec '!E65</f>
        <v>0</v>
      </c>
      <c r="F64" s="11">
        <f>+'P1 Presupuesto Aprobado-Ejec '!F65</f>
        <v>0</v>
      </c>
      <c r="G64" s="11">
        <f>+'P1 Presupuesto Aprobado-Ejec '!G65</f>
        <v>0</v>
      </c>
      <c r="H64" s="11">
        <f>+'P1 Presupuesto Aprobado-Ejec '!H65</f>
        <v>0</v>
      </c>
      <c r="I64" s="11">
        <f>+'P1 Presupuesto Aprobado-Ejec '!I65</f>
        <v>0</v>
      </c>
      <c r="J64" s="11">
        <f>+'P1 Presupuesto Aprobado-Ejec '!J65</f>
        <v>0</v>
      </c>
      <c r="K64" s="11">
        <f>+'P1 Presupuesto Aprobado-Ejec '!K65</f>
        <v>0</v>
      </c>
      <c r="L64" s="11">
        <f>+'P1 Presupuesto Aprobado-Ejec '!L65</f>
        <v>0</v>
      </c>
      <c r="M64" s="11">
        <f>+'P1 Presupuesto Aprobado-Ejec '!M65</f>
        <v>0</v>
      </c>
      <c r="N64" s="11">
        <f>+'P1 Presupuesto Aprobado-Ejec '!N65</f>
        <v>0</v>
      </c>
      <c r="O64" s="11">
        <f>+'P1 Presupuesto Aprobado-Ejec '!O65</f>
        <v>0</v>
      </c>
      <c r="P64" s="11">
        <f>+'P1 Presupuesto Aprobado-Ejec '!P65</f>
        <v>0</v>
      </c>
    </row>
    <row r="65" spans="3:16" x14ac:dyDescent="0.25">
      <c r="C65" s="4" t="s">
        <v>55</v>
      </c>
      <c r="D65" s="11">
        <f>+'P1 Presupuesto Aprobado-Ejec '!D66</f>
        <v>0</v>
      </c>
      <c r="E65" s="11">
        <f>+'P1 Presupuesto Aprobado-Ejec '!E66</f>
        <v>0</v>
      </c>
      <c r="F65" s="11">
        <f>+'P1 Presupuesto Aprobado-Ejec '!F66</f>
        <v>0</v>
      </c>
      <c r="G65" s="11">
        <f>+'P1 Presupuesto Aprobado-Ejec '!G66</f>
        <v>0</v>
      </c>
      <c r="H65" s="11">
        <f>+'P1 Presupuesto Aprobado-Ejec '!H66</f>
        <v>0</v>
      </c>
      <c r="I65" s="11">
        <f>+'P1 Presupuesto Aprobado-Ejec '!I66</f>
        <v>0</v>
      </c>
      <c r="J65" s="11">
        <f>+'P1 Presupuesto Aprobado-Ejec '!J66</f>
        <v>0</v>
      </c>
      <c r="K65" s="11">
        <f>+'P1 Presupuesto Aprobado-Ejec '!K66</f>
        <v>0</v>
      </c>
      <c r="L65" s="11">
        <f>+'P1 Presupuesto Aprobado-Ejec '!L66</f>
        <v>0</v>
      </c>
      <c r="M65" s="11">
        <f>+'P1 Presupuesto Aprobado-Ejec '!M66</f>
        <v>0</v>
      </c>
      <c r="N65" s="11">
        <f>+'P1 Presupuesto Aprobado-Ejec '!N66</f>
        <v>0</v>
      </c>
      <c r="O65" s="11">
        <f>+'P1 Presupuesto Aprobado-Ejec '!O66</f>
        <v>0</v>
      </c>
      <c r="P65" s="11">
        <f>+'P1 Presupuesto Aprobado-Ejec '!P66</f>
        <v>0</v>
      </c>
    </row>
    <row r="66" spans="3:16" x14ac:dyDescent="0.25">
      <c r="C66" s="4" t="s">
        <v>56</v>
      </c>
      <c r="D66" s="11">
        <f>+'P1 Presupuesto Aprobado-Ejec '!D67</f>
        <v>0</v>
      </c>
      <c r="E66" s="11">
        <f>+'P1 Presupuesto Aprobado-Ejec '!E67</f>
        <v>0</v>
      </c>
      <c r="F66" s="11">
        <f>+'P1 Presupuesto Aprobado-Ejec '!F67</f>
        <v>0</v>
      </c>
      <c r="G66" s="11">
        <f>+'P1 Presupuesto Aprobado-Ejec '!G67</f>
        <v>0</v>
      </c>
      <c r="H66" s="11">
        <f>+'P1 Presupuesto Aprobado-Ejec '!H67</f>
        <v>0</v>
      </c>
      <c r="I66" s="11">
        <f>+'P1 Presupuesto Aprobado-Ejec '!I67</f>
        <v>0</v>
      </c>
      <c r="J66" s="11">
        <f>+'P1 Presupuesto Aprobado-Ejec '!J67</f>
        <v>0</v>
      </c>
      <c r="K66" s="11">
        <f>+'P1 Presupuesto Aprobado-Ejec '!K67</f>
        <v>0</v>
      </c>
      <c r="L66" s="11">
        <f>+'P1 Presupuesto Aprobado-Ejec '!L67</f>
        <v>0</v>
      </c>
      <c r="M66" s="11">
        <f>+'P1 Presupuesto Aprobado-Ejec '!M67</f>
        <v>0</v>
      </c>
      <c r="N66" s="11">
        <f>+'P1 Presupuesto Aprobado-Ejec '!N67</f>
        <v>0</v>
      </c>
      <c r="O66" s="11">
        <f>+'P1 Presupuesto Aprobado-Ejec '!O67</f>
        <v>0</v>
      </c>
      <c r="P66" s="11">
        <f>+'P1 Presupuesto Aprobado-Ejec '!P67</f>
        <v>0</v>
      </c>
    </row>
    <row r="67" spans="3:16" x14ac:dyDescent="0.25">
      <c r="C67" s="4" t="s">
        <v>57</v>
      </c>
      <c r="D67" s="11">
        <f>+'P1 Presupuesto Aprobado-Ejec '!D68</f>
        <v>0</v>
      </c>
      <c r="E67" s="11">
        <f>+'P1 Presupuesto Aprobado-Ejec '!E68</f>
        <v>0</v>
      </c>
      <c r="F67" s="11">
        <f>+'P1 Presupuesto Aprobado-Ejec '!F68</f>
        <v>0</v>
      </c>
      <c r="G67" s="11">
        <f>+'P1 Presupuesto Aprobado-Ejec '!G68</f>
        <v>0</v>
      </c>
      <c r="H67" s="11">
        <f>+'P1 Presupuesto Aprobado-Ejec '!H68</f>
        <v>0</v>
      </c>
      <c r="I67" s="11">
        <f>+'P1 Presupuesto Aprobado-Ejec '!I68</f>
        <v>0</v>
      </c>
      <c r="J67" s="11">
        <f>+'P1 Presupuesto Aprobado-Ejec '!J68</f>
        <v>0</v>
      </c>
      <c r="K67" s="11">
        <f>+'P1 Presupuesto Aprobado-Ejec '!K68</f>
        <v>0</v>
      </c>
      <c r="L67" s="11">
        <f>+'P1 Presupuesto Aprobado-Ejec '!L68</f>
        <v>0</v>
      </c>
      <c r="M67" s="11">
        <f>+'P1 Presupuesto Aprobado-Ejec '!M68</f>
        <v>0</v>
      </c>
      <c r="N67" s="11">
        <f>+'P1 Presupuesto Aprobado-Ejec '!N68</f>
        <v>0</v>
      </c>
      <c r="O67" s="11">
        <f>+'P1 Presupuesto Aprobado-Ejec '!O68</f>
        <v>0</v>
      </c>
      <c r="P67" s="11">
        <f>+'P1 Presupuesto Aprobado-Ejec '!P68</f>
        <v>0</v>
      </c>
    </row>
    <row r="68" spans="3:16" x14ac:dyDescent="0.25">
      <c r="C68" s="3" t="s">
        <v>58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3:16" x14ac:dyDescent="0.25">
      <c r="C69" s="4" t="s">
        <v>59</v>
      </c>
      <c r="D69" s="11">
        <f>+'P1 Presupuesto Aprobado-Ejec '!D70</f>
        <v>0</v>
      </c>
      <c r="E69" s="11">
        <f>+'P1 Presupuesto Aprobado-Ejec '!E70</f>
        <v>0</v>
      </c>
      <c r="F69" s="11">
        <f>+'P1 Presupuesto Aprobado-Ejec '!F70</f>
        <v>0</v>
      </c>
      <c r="G69" s="11">
        <f>+'P1 Presupuesto Aprobado-Ejec '!G70</f>
        <v>0</v>
      </c>
      <c r="H69" s="11">
        <f>+'P1 Presupuesto Aprobado-Ejec '!H70</f>
        <v>0</v>
      </c>
      <c r="I69" s="11">
        <f>+'P1 Presupuesto Aprobado-Ejec '!I70</f>
        <v>0</v>
      </c>
      <c r="J69" s="11">
        <f>+'P1 Presupuesto Aprobado-Ejec '!J70</f>
        <v>0</v>
      </c>
      <c r="K69" s="11">
        <f>+'P1 Presupuesto Aprobado-Ejec '!K70</f>
        <v>0</v>
      </c>
      <c r="L69" s="11">
        <f>+'P1 Presupuesto Aprobado-Ejec '!L70</f>
        <v>0</v>
      </c>
      <c r="M69" s="11">
        <f>+'P1 Presupuesto Aprobado-Ejec '!M70</f>
        <v>0</v>
      </c>
      <c r="N69" s="11">
        <f>+'P1 Presupuesto Aprobado-Ejec '!N70</f>
        <v>0</v>
      </c>
      <c r="O69" s="11">
        <f>+'P1 Presupuesto Aprobado-Ejec '!O70</f>
        <v>0</v>
      </c>
      <c r="P69" s="11">
        <f>+'P1 Presupuesto Aprobado-Ejec '!P70</f>
        <v>0</v>
      </c>
    </row>
    <row r="70" spans="3:16" x14ac:dyDescent="0.25">
      <c r="C70" s="4" t="s">
        <v>60</v>
      </c>
      <c r="D70" s="11">
        <f>+'P1 Presupuesto Aprobado-Ejec '!D71</f>
        <v>0</v>
      </c>
      <c r="E70" s="11">
        <f>+'P1 Presupuesto Aprobado-Ejec '!E71</f>
        <v>0</v>
      </c>
      <c r="F70" s="11">
        <f>+'P1 Presupuesto Aprobado-Ejec '!F71</f>
        <v>0</v>
      </c>
      <c r="G70" s="11">
        <f>+'P1 Presupuesto Aprobado-Ejec '!G71</f>
        <v>0</v>
      </c>
      <c r="H70" s="11">
        <f>+'P1 Presupuesto Aprobado-Ejec '!H71</f>
        <v>0</v>
      </c>
      <c r="I70" s="11">
        <f>+'P1 Presupuesto Aprobado-Ejec '!I71</f>
        <v>0</v>
      </c>
      <c r="J70" s="11">
        <f>+'P1 Presupuesto Aprobado-Ejec '!J71</f>
        <v>0</v>
      </c>
      <c r="K70" s="11">
        <f>+'P1 Presupuesto Aprobado-Ejec '!K71</f>
        <v>0</v>
      </c>
      <c r="L70" s="11">
        <f>+'P1 Presupuesto Aprobado-Ejec '!L71</f>
        <v>0</v>
      </c>
      <c r="M70" s="11">
        <f>+'P1 Presupuesto Aprobado-Ejec '!M71</f>
        <v>0</v>
      </c>
      <c r="N70" s="11">
        <f>+'P1 Presupuesto Aprobado-Ejec '!N71</f>
        <v>0</v>
      </c>
      <c r="O70" s="11">
        <f>+'P1 Presupuesto Aprobado-Ejec '!O71</f>
        <v>0</v>
      </c>
      <c r="P70" s="11">
        <f>+'P1 Presupuesto Aprobado-Ejec '!P71</f>
        <v>0</v>
      </c>
    </row>
    <row r="71" spans="3:16" x14ac:dyDescent="0.25">
      <c r="C71" s="3" t="s">
        <v>61</v>
      </c>
      <c r="D71" s="10">
        <f>SUM(D72:D74)</f>
        <v>701039.77</v>
      </c>
      <c r="E71" s="10">
        <f t="shared" ref="E71:P71" si="5">SUM(E72:E74)</f>
        <v>85671.95</v>
      </c>
      <c r="F71" s="10">
        <f t="shared" si="5"/>
        <v>0</v>
      </c>
      <c r="G71" s="10">
        <f t="shared" si="5"/>
        <v>83422.58</v>
      </c>
      <c r="H71" s="10">
        <f t="shared" si="5"/>
        <v>0</v>
      </c>
      <c r="I71" s="10">
        <f t="shared" si="5"/>
        <v>0</v>
      </c>
      <c r="J71" s="10">
        <f t="shared" si="5"/>
        <v>0</v>
      </c>
      <c r="K71" s="10">
        <f t="shared" si="5"/>
        <v>0</v>
      </c>
      <c r="L71" s="10">
        <f t="shared" si="5"/>
        <v>0</v>
      </c>
      <c r="M71" s="10">
        <f t="shared" si="5"/>
        <v>0</v>
      </c>
      <c r="N71" s="10">
        <f t="shared" si="5"/>
        <v>0</v>
      </c>
      <c r="O71" s="10">
        <f t="shared" si="5"/>
        <v>0</v>
      </c>
      <c r="P71" s="10">
        <f t="shared" si="5"/>
        <v>870134.29999999993</v>
      </c>
    </row>
    <row r="72" spans="3:16" x14ac:dyDescent="0.25">
      <c r="C72" s="4" t="s">
        <v>62</v>
      </c>
      <c r="D72" s="15">
        <f>+'P1 Presupuesto Aprobado-Ejec '!D73</f>
        <v>701039.77</v>
      </c>
      <c r="E72" s="15">
        <f>+'P1 Presupuesto Aprobado-Ejec '!E73</f>
        <v>85671.95</v>
      </c>
      <c r="F72" s="15">
        <f>+'P1 Presupuesto Aprobado-Ejec '!F73</f>
        <v>0</v>
      </c>
      <c r="G72" s="15">
        <f>+'P1 Presupuesto Aprobado-Ejec '!G73</f>
        <v>83422.58</v>
      </c>
      <c r="H72" s="15">
        <f>+'P1 Presupuesto Aprobado-Ejec '!H73</f>
        <v>0</v>
      </c>
      <c r="I72" s="15">
        <f>+'P1 Presupuesto Aprobado-Ejec '!I73</f>
        <v>0</v>
      </c>
      <c r="J72" s="15">
        <f>+'P1 Presupuesto Aprobado-Ejec '!J73</f>
        <v>0</v>
      </c>
      <c r="K72" s="15">
        <f>+'P1 Presupuesto Aprobado-Ejec '!K73</f>
        <v>0</v>
      </c>
      <c r="L72" s="15">
        <f>+'P1 Presupuesto Aprobado-Ejec '!L73</f>
        <v>0</v>
      </c>
      <c r="M72" s="15">
        <f>+'P1 Presupuesto Aprobado-Ejec '!M73</f>
        <v>0</v>
      </c>
      <c r="N72" s="15">
        <f>+'P1 Presupuesto Aprobado-Ejec '!N73</f>
        <v>0</v>
      </c>
      <c r="O72" s="15">
        <f>+'P1 Presupuesto Aprobado-Ejec '!O73</f>
        <v>0</v>
      </c>
      <c r="P72" s="15">
        <f>+'P1 Presupuesto Aprobado-Ejec '!P73</f>
        <v>870134.29999999993</v>
      </c>
    </row>
    <row r="73" spans="3:16" x14ac:dyDescent="0.25">
      <c r="C73" s="4" t="s">
        <v>63</v>
      </c>
      <c r="D73" s="15">
        <f>+'P1 Presupuesto Aprobado-Ejec '!D74</f>
        <v>0</v>
      </c>
      <c r="E73" s="15">
        <f>+'P1 Presupuesto Aprobado-Ejec '!E74</f>
        <v>0</v>
      </c>
      <c r="F73" s="15">
        <f>+'P1 Presupuesto Aprobado-Ejec '!F74</f>
        <v>0</v>
      </c>
      <c r="G73" s="15">
        <f>+'P1 Presupuesto Aprobado-Ejec '!G74</f>
        <v>0</v>
      </c>
      <c r="H73" s="15">
        <f>+'P1 Presupuesto Aprobado-Ejec '!H74</f>
        <v>0</v>
      </c>
      <c r="I73" s="15">
        <f>+'P1 Presupuesto Aprobado-Ejec '!I74</f>
        <v>0</v>
      </c>
      <c r="J73" s="15">
        <f>+'P1 Presupuesto Aprobado-Ejec '!J74</f>
        <v>0</v>
      </c>
      <c r="K73" s="15">
        <f>+'P1 Presupuesto Aprobado-Ejec '!K74</f>
        <v>0</v>
      </c>
      <c r="L73" s="15">
        <f>+'P1 Presupuesto Aprobado-Ejec '!L74</f>
        <v>0</v>
      </c>
      <c r="M73" s="15">
        <f>+'P1 Presupuesto Aprobado-Ejec '!M74</f>
        <v>0</v>
      </c>
      <c r="N73" s="15">
        <f>+'P1 Presupuesto Aprobado-Ejec '!N74</f>
        <v>0</v>
      </c>
      <c r="O73" s="15">
        <f>+'P1 Presupuesto Aprobado-Ejec '!O74</f>
        <v>0</v>
      </c>
      <c r="P73" s="15">
        <f>+'P1 Presupuesto Aprobado-Ejec '!P74</f>
        <v>0</v>
      </c>
    </row>
    <row r="74" spans="3:16" x14ac:dyDescent="0.25">
      <c r="C74" s="4" t="s">
        <v>64</v>
      </c>
      <c r="D74" s="15">
        <f>+'P1 Presupuesto Aprobado-Ejec '!D75</f>
        <v>0</v>
      </c>
      <c r="E74" s="15">
        <f>+'P1 Presupuesto Aprobado-Ejec '!E75</f>
        <v>0</v>
      </c>
      <c r="F74" s="15">
        <f>+'P1 Presupuesto Aprobado-Ejec '!F75</f>
        <v>0</v>
      </c>
      <c r="G74" s="15">
        <f>+'P1 Presupuesto Aprobado-Ejec '!G75</f>
        <v>0</v>
      </c>
      <c r="H74" s="15">
        <f>+'P1 Presupuesto Aprobado-Ejec '!H75</f>
        <v>0</v>
      </c>
      <c r="I74" s="15">
        <f>+'P1 Presupuesto Aprobado-Ejec '!I75</f>
        <v>0</v>
      </c>
      <c r="J74" s="15">
        <f>+'P1 Presupuesto Aprobado-Ejec '!J75</f>
        <v>0</v>
      </c>
      <c r="K74" s="15">
        <f>+'P1 Presupuesto Aprobado-Ejec '!K75</f>
        <v>0</v>
      </c>
      <c r="L74" s="15">
        <f>+'P1 Presupuesto Aprobado-Ejec '!L75</f>
        <v>0</v>
      </c>
      <c r="M74" s="15">
        <f>+'P1 Presupuesto Aprobado-Ejec '!M75</f>
        <v>0</v>
      </c>
      <c r="N74" s="15">
        <f>+'P1 Presupuesto Aprobado-Ejec '!N75</f>
        <v>0</v>
      </c>
      <c r="O74" s="15">
        <f>+'P1 Presupuesto Aprobado-Ejec '!O75</f>
        <v>0</v>
      </c>
      <c r="P74" s="15">
        <f>+'P1 Presupuesto Aprobado-Ejec '!P75</f>
        <v>0</v>
      </c>
    </row>
    <row r="75" spans="3:16" x14ac:dyDescent="0.25">
      <c r="C75" s="30" t="s">
        <v>67</v>
      </c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</row>
    <row r="76" spans="3:16" x14ac:dyDescent="0.25">
      <c r="C76" s="3" t="s">
        <v>68</v>
      </c>
      <c r="D76" s="10">
        <f>SUM(D77:D78)</f>
        <v>0</v>
      </c>
      <c r="E76" s="10">
        <f t="shared" ref="E76:P76" si="6">SUM(E77:E78)</f>
        <v>0</v>
      </c>
      <c r="F76" s="10">
        <f t="shared" si="6"/>
        <v>15256750</v>
      </c>
      <c r="G76" s="10">
        <f t="shared" si="6"/>
        <v>0</v>
      </c>
      <c r="H76" s="10">
        <f t="shared" si="6"/>
        <v>79059797</v>
      </c>
      <c r="I76" s="10">
        <f t="shared" si="6"/>
        <v>0</v>
      </c>
      <c r="J76" s="10">
        <f t="shared" si="6"/>
        <v>0</v>
      </c>
      <c r="K76" s="10">
        <f t="shared" si="6"/>
        <v>0</v>
      </c>
      <c r="L76" s="10">
        <f t="shared" si="6"/>
        <v>0</v>
      </c>
      <c r="M76" s="10">
        <f t="shared" si="6"/>
        <v>0</v>
      </c>
      <c r="N76" s="10">
        <f t="shared" si="6"/>
        <v>0</v>
      </c>
      <c r="O76" s="10">
        <f t="shared" si="6"/>
        <v>0</v>
      </c>
      <c r="P76" s="10">
        <f t="shared" si="6"/>
        <v>0</v>
      </c>
    </row>
    <row r="77" spans="3:16" x14ac:dyDescent="0.25">
      <c r="C77" s="4" t="s">
        <v>69</v>
      </c>
      <c r="D77" s="15">
        <f>+'P1 Presupuesto Aprobado-Ejec '!D78</f>
        <v>0</v>
      </c>
      <c r="E77" s="15">
        <f>+'P1 Presupuesto Aprobado-Ejec '!E78</f>
        <v>0</v>
      </c>
      <c r="F77" s="15">
        <f>+'P1 Presupuesto Aprobado-Ejec '!F78</f>
        <v>15256750</v>
      </c>
      <c r="G77" s="15">
        <f>+'P1 Presupuesto Aprobado-Ejec '!G78</f>
        <v>0</v>
      </c>
      <c r="H77" s="15">
        <f>+'P1 Presupuesto Aprobado-Ejec '!H78</f>
        <v>79059797</v>
      </c>
      <c r="I77" s="15">
        <f>+'P1 Presupuesto Aprobado-Ejec '!I78</f>
        <v>0</v>
      </c>
      <c r="J77" s="15">
        <f>+'P1 Presupuesto Aprobado-Ejec '!J78</f>
        <v>0</v>
      </c>
      <c r="K77" s="15">
        <f>+'P1 Presupuesto Aprobado-Ejec '!K78</f>
        <v>0</v>
      </c>
      <c r="L77" s="15">
        <f>+'P1 Presupuesto Aprobado-Ejec '!L78</f>
        <v>0</v>
      </c>
      <c r="M77" s="15">
        <f>+'P1 Presupuesto Aprobado-Ejec '!M78</f>
        <v>0</v>
      </c>
      <c r="N77" s="15">
        <f>+'P1 Presupuesto Aprobado-Ejec '!N78</f>
        <v>0</v>
      </c>
      <c r="O77" s="15">
        <f>+'P1 Presupuesto Aprobado-Ejec '!O78</f>
        <v>0</v>
      </c>
      <c r="P77" s="15">
        <f>+'P1 Presupuesto Aprobado-Ejec '!P78</f>
        <v>0</v>
      </c>
    </row>
    <row r="78" spans="3:16" x14ac:dyDescent="0.25">
      <c r="C78" s="4" t="s">
        <v>70</v>
      </c>
      <c r="D78" s="15">
        <f>+'P1 Presupuesto Aprobado-Ejec '!D79</f>
        <v>0</v>
      </c>
      <c r="E78" s="15">
        <f>+'P1 Presupuesto Aprobado-Ejec '!E79</f>
        <v>0</v>
      </c>
      <c r="F78" s="15">
        <f>+'P1 Presupuesto Aprobado-Ejec '!F79</f>
        <v>0</v>
      </c>
      <c r="G78" s="15">
        <f>+'P1 Presupuesto Aprobado-Ejec '!G79</f>
        <v>0</v>
      </c>
      <c r="H78" s="15">
        <f>+'P1 Presupuesto Aprobado-Ejec '!H79</f>
        <v>0</v>
      </c>
      <c r="I78" s="15">
        <f>+'P1 Presupuesto Aprobado-Ejec '!I79</f>
        <v>0</v>
      </c>
      <c r="J78" s="15">
        <f>+'P1 Presupuesto Aprobado-Ejec '!J79</f>
        <v>0</v>
      </c>
      <c r="K78" s="15">
        <f>+'P1 Presupuesto Aprobado-Ejec '!K79</f>
        <v>0</v>
      </c>
      <c r="L78" s="15">
        <f>+'P1 Presupuesto Aprobado-Ejec '!L79</f>
        <v>0</v>
      </c>
      <c r="M78" s="15">
        <f>+'P1 Presupuesto Aprobado-Ejec '!M79</f>
        <v>0</v>
      </c>
      <c r="N78" s="15">
        <f>+'P1 Presupuesto Aprobado-Ejec '!N79</f>
        <v>0</v>
      </c>
      <c r="O78" s="15">
        <f>+'P1 Presupuesto Aprobado-Ejec '!O79</f>
        <v>0</v>
      </c>
      <c r="P78" s="15">
        <f>+'P1 Presupuesto Aprobado-Ejec '!P79</f>
        <v>0</v>
      </c>
    </row>
    <row r="79" spans="3:16" x14ac:dyDescent="0.25">
      <c r="C79" s="3" t="s">
        <v>71</v>
      </c>
      <c r="D79" s="10">
        <f>SUM(D80:D81)</f>
        <v>16478000</v>
      </c>
      <c r="E79" s="10">
        <f t="shared" ref="E79:P79" si="7">SUM(E80:E81)</f>
        <v>39847817.079999998</v>
      </c>
      <c r="F79" s="10">
        <f t="shared" si="7"/>
        <v>24894804.68</v>
      </c>
      <c r="G79" s="10">
        <f t="shared" si="7"/>
        <v>21517171.23</v>
      </c>
      <c r="H79" s="10">
        <f t="shared" si="7"/>
        <v>40952880.799999997</v>
      </c>
      <c r="I79" s="10">
        <f t="shared" si="7"/>
        <v>12886943.66</v>
      </c>
      <c r="J79" s="10">
        <f t="shared" si="7"/>
        <v>0</v>
      </c>
      <c r="K79" s="10">
        <f t="shared" si="7"/>
        <v>0</v>
      </c>
      <c r="L79" s="10">
        <f t="shared" si="7"/>
        <v>0</v>
      </c>
      <c r="M79" s="10">
        <f t="shared" si="7"/>
        <v>0</v>
      </c>
      <c r="N79" s="10">
        <f t="shared" si="7"/>
        <v>0</v>
      </c>
      <c r="O79" s="10">
        <f t="shared" si="7"/>
        <v>0</v>
      </c>
      <c r="P79" s="10">
        <f t="shared" si="7"/>
        <v>156577617.44999999</v>
      </c>
    </row>
    <row r="80" spans="3:16" x14ac:dyDescent="0.25">
      <c r="C80" s="4" t="s">
        <v>72</v>
      </c>
      <c r="D80" s="15">
        <f>+'P1 Presupuesto Aprobado-Ejec '!D81</f>
        <v>16478000</v>
      </c>
      <c r="E80" s="15">
        <f>+'P1 Presupuesto Aprobado-Ejec '!E81</f>
        <v>39847817.079999998</v>
      </c>
      <c r="F80" s="15">
        <f>+'P1 Presupuesto Aprobado-Ejec '!F81</f>
        <v>24894804.68</v>
      </c>
      <c r="G80" s="15">
        <f>+'P1 Presupuesto Aprobado-Ejec '!G81</f>
        <v>21517171.23</v>
      </c>
      <c r="H80" s="15">
        <f>+'P1 Presupuesto Aprobado-Ejec '!H81</f>
        <v>40952880.799999997</v>
      </c>
      <c r="I80" s="15">
        <f>+'P1 Presupuesto Aprobado-Ejec '!I81</f>
        <v>12886943.66</v>
      </c>
      <c r="J80" s="15">
        <f>+'P1 Presupuesto Aprobado-Ejec '!J81</f>
        <v>0</v>
      </c>
      <c r="K80" s="15">
        <f>+'P1 Presupuesto Aprobado-Ejec '!K81</f>
        <v>0</v>
      </c>
      <c r="L80" s="15">
        <f>+'P1 Presupuesto Aprobado-Ejec '!L81</f>
        <v>0</v>
      </c>
      <c r="M80" s="15">
        <f>+'P1 Presupuesto Aprobado-Ejec '!M81</f>
        <v>0</v>
      </c>
      <c r="N80" s="15">
        <f>+'P1 Presupuesto Aprobado-Ejec '!N81</f>
        <v>0</v>
      </c>
      <c r="O80" s="15">
        <f>+'P1 Presupuesto Aprobado-Ejec '!O81</f>
        <v>0</v>
      </c>
      <c r="P80" s="15">
        <f>+'P1 Presupuesto Aprobado-Ejec '!P81</f>
        <v>156577617.44999999</v>
      </c>
    </row>
    <row r="81" spans="3:17" x14ac:dyDescent="0.25">
      <c r="C81" s="4" t="s">
        <v>73</v>
      </c>
      <c r="D81" s="15">
        <f>+'P1 Presupuesto Aprobado-Ejec '!D82</f>
        <v>0</v>
      </c>
      <c r="E81" s="15">
        <f>+'P1 Presupuesto Aprobado-Ejec '!E82</f>
        <v>0</v>
      </c>
      <c r="F81" s="15">
        <f>+'P1 Presupuesto Aprobado-Ejec '!F82</f>
        <v>0</v>
      </c>
      <c r="G81" s="15">
        <f>+'P1 Presupuesto Aprobado-Ejec '!G82</f>
        <v>0</v>
      </c>
      <c r="H81" s="15">
        <f>+'P1 Presupuesto Aprobado-Ejec '!H82</f>
        <v>0</v>
      </c>
      <c r="I81" s="15">
        <f>+'P1 Presupuesto Aprobado-Ejec '!I82</f>
        <v>0</v>
      </c>
      <c r="J81" s="15">
        <f>+'P1 Presupuesto Aprobado-Ejec '!J82</f>
        <v>0</v>
      </c>
      <c r="K81" s="15">
        <f>+'P1 Presupuesto Aprobado-Ejec '!K82</f>
        <v>0</v>
      </c>
      <c r="L81" s="15">
        <f>+'P1 Presupuesto Aprobado-Ejec '!L82</f>
        <v>0</v>
      </c>
      <c r="M81" s="15">
        <f>+'P1 Presupuesto Aprobado-Ejec '!M82</f>
        <v>0</v>
      </c>
      <c r="N81" s="15">
        <f>+'P1 Presupuesto Aprobado-Ejec '!N82</f>
        <v>0</v>
      </c>
      <c r="O81" s="15">
        <f>+'P1 Presupuesto Aprobado-Ejec '!O82</f>
        <v>0</v>
      </c>
      <c r="P81" s="15">
        <f>+'P1 Presupuesto Aprobado-Ejec '!P82</f>
        <v>0</v>
      </c>
    </row>
    <row r="82" spans="3:17" x14ac:dyDescent="0.25">
      <c r="C82" s="3" t="s">
        <v>74</v>
      </c>
      <c r="D82" s="25">
        <f>+'P1 Presupuesto Aprobado-Ejec '!D83</f>
        <v>0</v>
      </c>
      <c r="E82" s="25">
        <f>+'P1 Presupuesto Aprobado-Ejec '!E83</f>
        <v>0</v>
      </c>
      <c r="F82" s="25">
        <f>+'P1 Presupuesto Aprobado-Ejec '!F83</f>
        <v>0</v>
      </c>
      <c r="G82" s="25">
        <f>+'P1 Presupuesto Aprobado-Ejec '!G83</f>
        <v>0</v>
      </c>
      <c r="H82" s="25">
        <f>+'P1 Presupuesto Aprobado-Ejec '!H83</f>
        <v>0</v>
      </c>
      <c r="I82" s="25">
        <f>+'P1 Presupuesto Aprobado-Ejec '!I83</f>
        <v>0</v>
      </c>
      <c r="J82" s="25">
        <f>+'P1 Presupuesto Aprobado-Ejec '!J83</f>
        <v>0</v>
      </c>
      <c r="K82" s="25">
        <f>+'P1 Presupuesto Aprobado-Ejec '!K83</f>
        <v>0</v>
      </c>
      <c r="L82" s="25">
        <f>+'P1 Presupuesto Aprobado-Ejec '!L83</f>
        <v>0</v>
      </c>
      <c r="M82" s="25">
        <f>+'P1 Presupuesto Aprobado-Ejec '!M83</f>
        <v>0</v>
      </c>
      <c r="N82" s="25">
        <f>+'P1 Presupuesto Aprobado-Ejec '!N83</f>
        <v>0</v>
      </c>
      <c r="O82" s="25">
        <f>+'P1 Presupuesto Aprobado-Ejec '!O83</f>
        <v>0</v>
      </c>
      <c r="P82" s="25">
        <f>+'P1 Presupuesto Aprobado-Ejec '!P83</f>
        <v>0</v>
      </c>
    </row>
    <row r="83" spans="3:17" x14ac:dyDescent="0.25">
      <c r="C83" s="4" t="s">
        <v>75</v>
      </c>
      <c r="D83" s="15">
        <f>+'P1 Presupuesto Aprobado-Ejec '!D84</f>
        <v>0</v>
      </c>
      <c r="E83" s="15">
        <f>+'P1 Presupuesto Aprobado-Ejec '!E84</f>
        <v>0</v>
      </c>
      <c r="F83" s="15">
        <f>+'P1 Presupuesto Aprobado-Ejec '!F84</f>
        <v>0</v>
      </c>
      <c r="G83" s="15">
        <f>+'P1 Presupuesto Aprobado-Ejec '!G84</f>
        <v>0</v>
      </c>
      <c r="H83" s="15">
        <f>+'P1 Presupuesto Aprobado-Ejec '!H84</f>
        <v>0</v>
      </c>
      <c r="I83" s="15">
        <f>+'P1 Presupuesto Aprobado-Ejec '!I84</f>
        <v>0</v>
      </c>
      <c r="J83" s="15">
        <f>+'P1 Presupuesto Aprobado-Ejec '!J84</f>
        <v>0</v>
      </c>
      <c r="K83" s="15">
        <f>+'P1 Presupuesto Aprobado-Ejec '!K84</f>
        <v>0</v>
      </c>
      <c r="L83" s="15">
        <f>+'P1 Presupuesto Aprobado-Ejec '!L84</f>
        <v>0</v>
      </c>
      <c r="M83" s="15">
        <f>+'P1 Presupuesto Aprobado-Ejec '!M84</f>
        <v>0</v>
      </c>
      <c r="N83" s="15">
        <f>+'P1 Presupuesto Aprobado-Ejec '!N84</f>
        <v>0</v>
      </c>
      <c r="O83" s="15">
        <f>+'P1 Presupuesto Aprobado-Ejec '!O84</f>
        <v>0</v>
      </c>
      <c r="P83" s="15">
        <f>+'P1 Presupuesto Aprobado-Ejec '!P84</f>
        <v>0</v>
      </c>
    </row>
    <row r="84" spans="3:17" x14ac:dyDescent="0.25">
      <c r="C84" s="18" t="s">
        <v>65</v>
      </c>
      <c r="D84" s="19">
        <f>D79+D76+D71+D67+D63+D53+D46+D37+D27+D17+D11</f>
        <v>201304154.03999999</v>
      </c>
      <c r="E84" s="19">
        <f t="shared" ref="E84:O84" si="8">E79+E76+E71+E67+E63+E53+E46+E37+E27+E17+E11</f>
        <v>256108936.24000001</v>
      </c>
      <c r="F84" s="19">
        <f>F79+F76+F71+F67+F63+F53+F46+F37+F27+F17+F11</f>
        <v>199567980.03</v>
      </c>
      <c r="G84" s="19">
        <f>G79+G76+G71+G67+G63+G53+G46+G37+G27+G17+G11</f>
        <v>174069362.80000001</v>
      </c>
      <c r="H84" s="19">
        <f>H79+H76+H71+H67+H63+H53+H46+H37+H27+H17+H11</f>
        <v>591021642.90999997</v>
      </c>
      <c r="I84" s="19">
        <f t="shared" si="8"/>
        <v>250760424.30000001</v>
      </c>
      <c r="J84" s="19">
        <f t="shared" si="8"/>
        <v>0</v>
      </c>
      <c r="K84" s="19">
        <f t="shared" si="8"/>
        <v>0</v>
      </c>
      <c r="L84" s="19">
        <f t="shared" si="8"/>
        <v>0</v>
      </c>
      <c r="M84" s="19">
        <f t="shared" si="8"/>
        <v>0</v>
      </c>
      <c r="N84" s="19">
        <f t="shared" si="8"/>
        <v>0</v>
      </c>
      <c r="O84" s="19">
        <f t="shared" si="8"/>
        <v>0</v>
      </c>
      <c r="P84" s="19">
        <f>P79+P76+P71+P67+P63+P53+P46+P37+P27+P17+P11</f>
        <v>1578515953.3200002</v>
      </c>
    </row>
    <row r="85" spans="3:17" x14ac:dyDescent="0.25">
      <c r="C85" s="27" t="s">
        <v>102</v>
      </c>
      <c r="K85" s="6"/>
    </row>
    <row r="86" spans="3:17" s="33" customFormat="1" x14ac:dyDescent="0.25">
      <c r="C86" s="27"/>
      <c r="K86" s="6"/>
    </row>
    <row r="87" spans="3:17" x14ac:dyDescent="0.25">
      <c r="C87" s="34" t="s">
        <v>98</v>
      </c>
      <c r="E87" s="58" t="s">
        <v>100</v>
      </c>
      <c r="F87" s="58"/>
      <c r="G87" s="58"/>
      <c r="H87" s="8"/>
      <c r="I87" s="8"/>
      <c r="J87" s="8"/>
      <c r="K87" s="8"/>
      <c r="L87" s="8"/>
      <c r="M87" s="8"/>
      <c r="N87" s="8"/>
      <c r="O87" s="8"/>
    </row>
    <row r="88" spans="3:17" ht="18.75" x14ac:dyDescent="0.25">
      <c r="C88" s="12"/>
      <c r="H88" s="8"/>
      <c r="I88" s="8"/>
      <c r="J88" s="8"/>
      <c r="K88" s="8"/>
      <c r="L88" s="8"/>
      <c r="M88" s="8"/>
      <c r="N88" s="8"/>
      <c r="O88" s="8"/>
    </row>
    <row r="90" spans="3:17" x14ac:dyDescent="0.25">
      <c r="E90" s="56"/>
      <c r="F90" s="56"/>
      <c r="G90" s="56"/>
      <c r="H90" s="56"/>
      <c r="I90" s="56"/>
      <c r="J90" s="56"/>
      <c r="K90" s="56"/>
      <c r="L90" s="56"/>
    </row>
    <row r="91" spans="3:17" x14ac:dyDescent="0.25">
      <c r="C91" s="14" t="s">
        <v>95</v>
      </c>
      <c r="E91" s="37" t="s">
        <v>106</v>
      </c>
      <c r="F91" s="37"/>
      <c r="G91" s="37"/>
      <c r="H91" s="37"/>
      <c r="I91" s="37"/>
      <c r="J91" s="37"/>
      <c r="K91" s="37"/>
      <c r="L91" s="37"/>
    </row>
    <row r="92" spans="3:17" x14ac:dyDescent="0.25">
      <c r="C92" s="13" t="s">
        <v>96</v>
      </c>
      <c r="E92" s="57" t="s">
        <v>105</v>
      </c>
      <c r="F92" s="57"/>
      <c r="G92" s="57"/>
      <c r="H92" s="56"/>
      <c r="I92" s="56"/>
      <c r="J92" s="56"/>
      <c r="K92" s="56"/>
      <c r="L92" s="56"/>
      <c r="M92" s="56"/>
      <c r="N92" s="56"/>
      <c r="O92" s="56"/>
    </row>
    <row r="93" spans="3:17" x14ac:dyDescent="0.25">
      <c r="H93" s="57"/>
      <c r="I93" s="57"/>
      <c r="J93" s="57"/>
      <c r="K93" s="57"/>
      <c r="L93" s="57"/>
      <c r="M93" s="57"/>
      <c r="N93" s="57"/>
      <c r="O93" s="57"/>
    </row>
    <row r="96" spans="3:17" x14ac:dyDescent="0.25">
      <c r="Q96" s="11">
        <f>+H84-'P1 Presupuesto Aprobado-Ejec '!H85</f>
        <v>0</v>
      </c>
    </row>
  </sheetData>
  <mergeCells count="10">
    <mergeCell ref="C3:P3"/>
    <mergeCell ref="H92:O92"/>
    <mergeCell ref="H93:O93"/>
    <mergeCell ref="C4:P4"/>
    <mergeCell ref="C5:P5"/>
    <mergeCell ref="C6:P6"/>
    <mergeCell ref="C7:P7"/>
    <mergeCell ref="E90:L90"/>
    <mergeCell ref="E92:G92"/>
    <mergeCell ref="E87:G87"/>
  </mergeCells>
  <printOptions horizontalCentered="1" verticalCentered="1"/>
  <pageMargins left="7.874015748031496E-2" right="7.874015748031496E-2" top="0.11811023622047245" bottom="0.23622047244094491" header="0.31496062992125984" footer="0.23622047244094491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P1 Presupuesto Aprobado-Ejec </vt:lpstr>
      <vt:lpstr>P2 Ejecucion </vt:lpstr>
      <vt:lpstr>'P1 Presupuesto Aprobado-Ejec '!Área_de_impresión</vt:lpstr>
      <vt:lpstr>'P2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Eimy Gomez</cp:lastModifiedBy>
  <cp:lastPrinted>2023-07-12T20:02:42Z</cp:lastPrinted>
  <dcterms:created xsi:type="dcterms:W3CDTF">2021-07-29T18:58:50Z</dcterms:created>
  <dcterms:modified xsi:type="dcterms:W3CDTF">2023-07-15T05:02:19Z</dcterms:modified>
</cp:coreProperties>
</file>