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CEF61AE2-6C11-4AC7-BD85-F0EE53B97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C35" i="2"/>
  <c r="C33" i="2"/>
  <c r="C22" i="2"/>
  <c r="H81" i="2" l="1"/>
  <c r="H59" i="2"/>
  <c r="P59" i="2" s="1"/>
  <c r="H55" i="2"/>
  <c r="P55" i="2" s="1"/>
  <c r="H37" i="2"/>
  <c r="P37" i="2" s="1"/>
  <c r="H35" i="2"/>
  <c r="P35" i="2" s="1"/>
  <c r="H33" i="2"/>
  <c r="P33" i="2" s="1"/>
  <c r="H31" i="2"/>
  <c r="P31" i="2" s="1"/>
  <c r="H30" i="2"/>
  <c r="P30" i="2" s="1"/>
  <c r="H29" i="2"/>
  <c r="P29" i="2" s="1"/>
  <c r="H26" i="2"/>
  <c r="P26" i="2" s="1"/>
  <c r="H25" i="2"/>
  <c r="P25" i="2" s="1"/>
  <c r="H24" i="2"/>
  <c r="P24" i="2" s="1"/>
  <c r="H23" i="2"/>
  <c r="P23" i="2" s="1"/>
  <c r="H22" i="2"/>
  <c r="P22" i="2" s="1"/>
  <c r="H21" i="2"/>
  <c r="P21" i="2" s="1"/>
  <c r="H20" i="2"/>
  <c r="P20" i="2" s="1"/>
  <c r="H19" i="2"/>
  <c r="P19" i="2" s="1"/>
  <c r="H17" i="2"/>
  <c r="P17" i="2" s="1"/>
  <c r="H13" i="2"/>
  <c r="H14" i="2"/>
  <c r="P73" i="2"/>
  <c r="P56" i="2"/>
  <c r="P39" i="2"/>
  <c r="P14" i="2"/>
  <c r="G16" i="3"/>
  <c r="P34" i="2"/>
  <c r="P32" i="2"/>
  <c r="P36" i="2"/>
  <c r="C28" i="2"/>
  <c r="P81" i="2" l="1"/>
  <c r="P80" i="2" s="1"/>
  <c r="H16" i="3"/>
  <c r="P15" i="2"/>
  <c r="P16" i="2"/>
  <c r="P27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7" i="2"/>
  <c r="P54" i="2" s="1"/>
  <c r="P58" i="2"/>
  <c r="P60" i="2"/>
  <c r="P61" i="2"/>
  <c r="P62" i="2"/>
  <c r="P63" i="2"/>
  <c r="P65" i="2"/>
  <c r="P66" i="2"/>
  <c r="P67" i="2"/>
  <c r="P68" i="2"/>
  <c r="P70" i="2"/>
  <c r="P71" i="2"/>
  <c r="P74" i="2"/>
  <c r="P72" i="2" s="1"/>
  <c r="P75" i="2"/>
  <c r="P76" i="2"/>
  <c r="P79" i="2"/>
  <c r="P82" i="2"/>
  <c r="P83" i="2"/>
  <c r="P84" i="2"/>
  <c r="F16" i="3" l="1"/>
  <c r="F69" i="2" l="1"/>
  <c r="P69" i="2" s="1"/>
  <c r="F64" i="2"/>
  <c r="P64" i="2" s="1"/>
  <c r="E16" i="3" l="1"/>
  <c r="E72" i="2"/>
  <c r="D14" i="3"/>
  <c r="D13" i="3"/>
  <c r="P16" i="3"/>
  <c r="E13" i="2"/>
  <c r="P13" i="2" s="1"/>
  <c r="P12" i="2" s="1"/>
  <c r="E12" i="3" l="1"/>
  <c r="F12" i="3"/>
  <c r="G12" i="3"/>
  <c r="H12" i="3"/>
  <c r="I12" i="3"/>
  <c r="J12" i="3"/>
  <c r="K12" i="3"/>
  <c r="L12" i="3"/>
  <c r="M12" i="3"/>
  <c r="N12" i="3"/>
  <c r="O12" i="3"/>
  <c r="E13" i="3"/>
  <c r="F13" i="3"/>
  <c r="G13" i="3"/>
  <c r="H13" i="3"/>
  <c r="I13" i="3"/>
  <c r="J13" i="3"/>
  <c r="K13" i="3"/>
  <c r="L13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E46" i="3"/>
  <c r="F46" i="3"/>
  <c r="G46" i="3"/>
  <c r="H46" i="3"/>
  <c r="I46" i="3"/>
  <c r="J46" i="3"/>
  <c r="K46" i="3"/>
  <c r="L46" i="3"/>
  <c r="M46" i="3"/>
  <c r="N46" i="3"/>
  <c r="O46" i="3"/>
  <c r="E47" i="3"/>
  <c r="F47" i="3"/>
  <c r="G47" i="3"/>
  <c r="H47" i="3"/>
  <c r="I47" i="3"/>
  <c r="J47" i="3"/>
  <c r="K47" i="3"/>
  <c r="L47" i="3"/>
  <c r="M47" i="3"/>
  <c r="N47" i="3"/>
  <c r="O47" i="3"/>
  <c r="E48" i="3"/>
  <c r="F48" i="3"/>
  <c r="G48" i="3"/>
  <c r="H48" i="3"/>
  <c r="I48" i="3"/>
  <c r="J48" i="3"/>
  <c r="K48" i="3"/>
  <c r="L48" i="3"/>
  <c r="M48" i="3"/>
  <c r="N48" i="3"/>
  <c r="O48" i="3"/>
  <c r="E49" i="3"/>
  <c r="F49" i="3"/>
  <c r="G49" i="3"/>
  <c r="H49" i="3"/>
  <c r="I49" i="3"/>
  <c r="J49" i="3"/>
  <c r="K49" i="3"/>
  <c r="L49" i="3"/>
  <c r="M49" i="3"/>
  <c r="N49" i="3"/>
  <c r="O49" i="3"/>
  <c r="E50" i="3"/>
  <c r="F50" i="3"/>
  <c r="G50" i="3"/>
  <c r="H50" i="3"/>
  <c r="I50" i="3"/>
  <c r="J50" i="3"/>
  <c r="K50" i="3"/>
  <c r="L50" i="3"/>
  <c r="M50" i="3"/>
  <c r="N50" i="3"/>
  <c r="O50" i="3"/>
  <c r="E51" i="3"/>
  <c r="F51" i="3"/>
  <c r="G51" i="3"/>
  <c r="H51" i="3"/>
  <c r="I51" i="3"/>
  <c r="J51" i="3"/>
  <c r="K51" i="3"/>
  <c r="L51" i="3"/>
  <c r="M51" i="3"/>
  <c r="N51" i="3"/>
  <c r="O51" i="3"/>
  <c r="E52" i="3"/>
  <c r="F52" i="3"/>
  <c r="G52" i="3"/>
  <c r="H52" i="3"/>
  <c r="I52" i="3"/>
  <c r="J52" i="3"/>
  <c r="K52" i="3"/>
  <c r="L52" i="3"/>
  <c r="M52" i="3"/>
  <c r="N52" i="3"/>
  <c r="O52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9" i="3"/>
  <c r="F59" i="3"/>
  <c r="G59" i="3"/>
  <c r="H59" i="3"/>
  <c r="I59" i="3"/>
  <c r="J59" i="3"/>
  <c r="K59" i="3"/>
  <c r="L59" i="3"/>
  <c r="M59" i="3"/>
  <c r="N59" i="3"/>
  <c r="O59" i="3"/>
  <c r="E60" i="3"/>
  <c r="F60" i="3"/>
  <c r="G60" i="3"/>
  <c r="H60" i="3"/>
  <c r="I60" i="3"/>
  <c r="J60" i="3"/>
  <c r="K60" i="3"/>
  <c r="L60" i="3"/>
  <c r="M60" i="3"/>
  <c r="N60" i="3"/>
  <c r="O60" i="3"/>
  <c r="E61" i="3"/>
  <c r="F61" i="3"/>
  <c r="G61" i="3"/>
  <c r="H61" i="3"/>
  <c r="I61" i="3"/>
  <c r="J61" i="3"/>
  <c r="K61" i="3"/>
  <c r="L61" i="3"/>
  <c r="M61" i="3"/>
  <c r="N61" i="3"/>
  <c r="O61" i="3"/>
  <c r="E62" i="3"/>
  <c r="F62" i="3"/>
  <c r="G62" i="3"/>
  <c r="H62" i="3"/>
  <c r="I62" i="3"/>
  <c r="J62" i="3"/>
  <c r="K62" i="3"/>
  <c r="L62" i="3"/>
  <c r="M62" i="3"/>
  <c r="N62" i="3"/>
  <c r="O62" i="3"/>
  <c r="E64" i="3"/>
  <c r="F64" i="3"/>
  <c r="G64" i="3"/>
  <c r="H64" i="3"/>
  <c r="I64" i="3"/>
  <c r="J64" i="3"/>
  <c r="K64" i="3"/>
  <c r="L64" i="3"/>
  <c r="M64" i="3"/>
  <c r="N64" i="3"/>
  <c r="O64" i="3"/>
  <c r="E65" i="3"/>
  <c r="F65" i="3"/>
  <c r="G65" i="3"/>
  <c r="H65" i="3"/>
  <c r="I65" i="3"/>
  <c r="J65" i="3"/>
  <c r="K65" i="3"/>
  <c r="L65" i="3"/>
  <c r="M65" i="3"/>
  <c r="N65" i="3"/>
  <c r="O65" i="3"/>
  <c r="E66" i="3"/>
  <c r="F66" i="3"/>
  <c r="G66" i="3"/>
  <c r="H66" i="3"/>
  <c r="I66" i="3"/>
  <c r="J66" i="3"/>
  <c r="K66" i="3"/>
  <c r="L66" i="3"/>
  <c r="M66" i="3"/>
  <c r="N66" i="3"/>
  <c r="O66" i="3"/>
  <c r="E67" i="3"/>
  <c r="F67" i="3"/>
  <c r="G67" i="3"/>
  <c r="H67" i="3"/>
  <c r="I67" i="3"/>
  <c r="J67" i="3"/>
  <c r="K67" i="3"/>
  <c r="L67" i="3"/>
  <c r="M67" i="3"/>
  <c r="N67" i="3"/>
  <c r="O67" i="3"/>
  <c r="E69" i="3"/>
  <c r="F69" i="3"/>
  <c r="G69" i="3"/>
  <c r="H69" i="3"/>
  <c r="I69" i="3"/>
  <c r="J69" i="3"/>
  <c r="K69" i="3"/>
  <c r="L69" i="3"/>
  <c r="M69" i="3"/>
  <c r="N69" i="3"/>
  <c r="O69" i="3"/>
  <c r="E70" i="3"/>
  <c r="F70" i="3"/>
  <c r="G70" i="3"/>
  <c r="H70" i="3"/>
  <c r="I70" i="3"/>
  <c r="J70" i="3"/>
  <c r="K70" i="3"/>
  <c r="L70" i="3"/>
  <c r="M70" i="3"/>
  <c r="N70" i="3"/>
  <c r="O70" i="3"/>
  <c r="E72" i="3"/>
  <c r="F72" i="3"/>
  <c r="G72" i="3"/>
  <c r="H72" i="3"/>
  <c r="I72" i="3"/>
  <c r="J72" i="3"/>
  <c r="K72" i="3"/>
  <c r="L72" i="3"/>
  <c r="M72" i="3"/>
  <c r="N72" i="3"/>
  <c r="O72" i="3"/>
  <c r="E73" i="3"/>
  <c r="F73" i="3"/>
  <c r="G73" i="3"/>
  <c r="H73" i="3"/>
  <c r="I73" i="3"/>
  <c r="J73" i="3"/>
  <c r="K73" i="3"/>
  <c r="L73" i="3"/>
  <c r="M73" i="3"/>
  <c r="N73" i="3"/>
  <c r="O73" i="3"/>
  <c r="E74" i="3"/>
  <c r="F74" i="3"/>
  <c r="G74" i="3"/>
  <c r="H74" i="3"/>
  <c r="I74" i="3"/>
  <c r="J74" i="3"/>
  <c r="K74" i="3"/>
  <c r="L74" i="3"/>
  <c r="M74" i="3"/>
  <c r="N74" i="3"/>
  <c r="O74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P13" i="3"/>
  <c r="P14" i="3"/>
  <c r="P15" i="3"/>
  <c r="P19" i="3"/>
  <c r="P20" i="3"/>
  <c r="P21" i="3"/>
  <c r="P22" i="3"/>
  <c r="P23" i="3"/>
  <c r="P24" i="3"/>
  <c r="P25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H11" i="3" l="1"/>
  <c r="H17" i="3"/>
  <c r="P12" i="3"/>
  <c r="P11" i="3" s="1"/>
  <c r="P26" i="3"/>
  <c r="P76" i="3"/>
  <c r="P37" i="3"/>
  <c r="P53" i="3"/>
  <c r="P80" i="3"/>
  <c r="P79" i="3" s="1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P18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J79" i="3"/>
  <c r="F79" i="3"/>
  <c r="N76" i="3"/>
  <c r="J76" i="3"/>
  <c r="F76" i="3"/>
  <c r="N71" i="3"/>
  <c r="J71" i="3"/>
  <c r="F71" i="3"/>
  <c r="N53" i="3"/>
  <c r="J53" i="3"/>
  <c r="F53" i="3"/>
  <c r="N37" i="3"/>
  <c r="J37" i="3"/>
  <c r="F37" i="3"/>
  <c r="N27" i="3"/>
  <c r="J27" i="3"/>
  <c r="F27" i="3"/>
  <c r="N17" i="3"/>
  <c r="J17" i="3"/>
  <c r="F17" i="3"/>
  <c r="N11" i="3"/>
  <c r="J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K11" i="3"/>
  <c r="G11" i="3"/>
  <c r="M80" i="2"/>
  <c r="M77" i="2"/>
  <c r="M72" i="2"/>
  <c r="M54" i="2"/>
  <c r="M38" i="2"/>
  <c r="M28" i="2"/>
  <c r="M18" i="2"/>
  <c r="M12" i="2"/>
  <c r="H84" i="3" l="1"/>
  <c r="G84" i="3"/>
  <c r="F84" i="3"/>
  <c r="P17" i="3"/>
  <c r="P84" i="3" s="1"/>
  <c r="K80" i="2"/>
  <c r="K77" i="2"/>
  <c r="K72" i="2"/>
  <c r="K54" i="2"/>
  <c r="K38" i="2"/>
  <c r="K28" i="2"/>
  <c r="K18" i="2"/>
  <c r="K12" i="2"/>
  <c r="K85" i="2" l="1"/>
  <c r="K84" i="3"/>
  <c r="C85" i="2" l="1"/>
  <c r="H28" i="2" l="1"/>
  <c r="D79" i="3"/>
  <c r="D76" i="3"/>
  <c r="D71" i="3"/>
  <c r="D53" i="3"/>
  <c r="D37" i="3"/>
  <c r="D27" i="3"/>
  <c r="D17" i="3"/>
  <c r="D11" i="3"/>
  <c r="J84" i="3" l="1"/>
  <c r="E84" i="3"/>
  <c r="I84" i="3"/>
  <c r="M84" i="3"/>
  <c r="D84" i="3"/>
  <c r="L84" i="3"/>
  <c r="O84" i="3"/>
  <c r="N84" i="3"/>
  <c r="O80" i="2" l="1"/>
  <c r="N80" i="2"/>
  <c r="L80" i="2"/>
  <c r="J80" i="2"/>
  <c r="I80" i="2"/>
  <c r="H80" i="2"/>
  <c r="G80" i="2"/>
  <c r="F80" i="2"/>
  <c r="E80" i="2"/>
  <c r="D80" i="2"/>
  <c r="O77" i="2"/>
  <c r="N77" i="2"/>
  <c r="L77" i="2"/>
  <c r="J77" i="2"/>
  <c r="I77" i="2"/>
  <c r="H77" i="2"/>
  <c r="G77" i="2"/>
  <c r="F77" i="2"/>
  <c r="E77" i="2"/>
  <c r="D77" i="2"/>
  <c r="O72" i="2"/>
  <c r="N72" i="2"/>
  <c r="L72" i="2"/>
  <c r="J72" i="2"/>
  <c r="I72" i="2"/>
  <c r="H72" i="2"/>
  <c r="G72" i="2"/>
  <c r="F72" i="2"/>
  <c r="D72" i="2"/>
  <c r="O54" i="2"/>
  <c r="N54" i="2"/>
  <c r="L54" i="2"/>
  <c r="J54" i="2"/>
  <c r="I54" i="2"/>
  <c r="H54" i="2"/>
  <c r="G54" i="2"/>
  <c r="F54" i="2"/>
  <c r="E54" i="2"/>
  <c r="O38" i="2"/>
  <c r="N38" i="2"/>
  <c r="L38" i="2"/>
  <c r="J38" i="2"/>
  <c r="I38" i="2"/>
  <c r="H38" i="2"/>
  <c r="G38" i="2"/>
  <c r="F38" i="2"/>
  <c r="E38" i="2"/>
  <c r="D38" i="2"/>
  <c r="O28" i="2"/>
  <c r="N28" i="2"/>
  <c r="L28" i="2"/>
  <c r="J28" i="2"/>
  <c r="I28" i="2"/>
  <c r="G28" i="2"/>
  <c r="F28" i="2"/>
  <c r="E28" i="2"/>
  <c r="D28" i="2"/>
  <c r="P28" i="2" s="1"/>
  <c r="O18" i="2"/>
  <c r="N18" i="2"/>
  <c r="L18" i="2"/>
  <c r="J18" i="2"/>
  <c r="I18" i="2"/>
  <c r="H18" i="2"/>
  <c r="G18" i="2"/>
  <c r="F18" i="2"/>
  <c r="E18" i="2"/>
  <c r="P18" i="2" s="1"/>
  <c r="O12" i="2"/>
  <c r="N12" i="2"/>
  <c r="J12" i="2"/>
  <c r="I12" i="2"/>
  <c r="H12" i="2"/>
  <c r="G12" i="2"/>
  <c r="F12" i="2"/>
  <c r="E12" i="2"/>
  <c r="D12" i="2"/>
  <c r="P38" i="2" l="1"/>
  <c r="P85" i="2" s="1"/>
  <c r="H85" i="2"/>
  <c r="Q96" i="3" s="1"/>
  <c r="D85" i="2"/>
  <c r="F85" i="2"/>
  <c r="N85" i="2"/>
  <c r="G85" i="2"/>
  <c r="O85" i="2"/>
  <c r="E85" i="2"/>
  <c r="I85" i="2"/>
  <c r="M85" i="2"/>
  <c r="J85" i="2"/>
  <c r="L12" i="2"/>
  <c r="L85" i="2" s="1"/>
</calcChain>
</file>

<file path=xl/sharedStrings.xml><?xml version="1.0" encoding="utf-8"?>
<sst xmlns="http://schemas.openxmlformats.org/spreadsheetml/2006/main" count="208" uniqueCount="107">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</sst>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4"/>
  <sheetViews>
    <sheetView tabSelected="1" topLeftCell="A52" workbookViewId="0">
      <pane xSplit="1" topLeftCell="B1" activePane="topRight" state="frozen"/>
      <selection pane="topRight" activeCell="P78" sqref="P78"/>
    </sheetView>
  </sheetViews>
  <sheetFormatPr baseColWidth="10" defaultColWidth="11.42578125" defaultRowHeight="15" x14ac:dyDescent="0.25"/>
  <cols>
    <col min="1" max="1" width="83.28515625" customWidth="1"/>
    <col min="2" max="2" width="17.5703125" style="11" customWidth="1"/>
    <col min="3" max="3" width="17.5703125" customWidth="1"/>
    <col min="4" max="4" width="15.140625" customWidth="1"/>
    <col min="5" max="5" width="15.5703125" customWidth="1"/>
    <col min="6" max="6" width="14.7109375" customWidth="1"/>
    <col min="7" max="7" width="13.28515625" customWidth="1"/>
    <col min="8" max="8" width="12.7109375" customWidth="1"/>
    <col min="9" max="15" width="13.28515625" hidden="1" customWidth="1"/>
    <col min="16" max="16" width="15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37" t="s">
        <v>94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9" ht="21" customHeight="1" x14ac:dyDescent="0.25">
      <c r="A4" s="39" t="s">
        <v>93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 ht="15.75" x14ac:dyDescent="0.25">
      <c r="A5" s="46" t="s">
        <v>101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.75" customHeight="1" x14ac:dyDescent="0.25">
      <c r="A6" s="48" t="s">
        <v>90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9" ht="15" customHeight="1" x14ac:dyDescent="0.25">
      <c r="A7" s="33" t="s">
        <v>76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9" x14ac:dyDescent="0.25">
      <c r="F8" s="15"/>
    </row>
    <row r="9" spans="1:19" ht="25.5" customHeight="1" x14ac:dyDescent="0.25">
      <c r="A9" s="41" t="s">
        <v>66</v>
      </c>
      <c r="B9" s="42" t="s">
        <v>92</v>
      </c>
      <c r="C9" s="44" t="s">
        <v>91</v>
      </c>
      <c r="D9" s="34" t="s">
        <v>105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</row>
    <row r="10" spans="1:19" x14ac:dyDescent="0.25">
      <c r="A10" s="41"/>
      <c r="B10" s="43"/>
      <c r="C10" s="45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 t="shared" si="0"/>
        <v>149770950.16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470566566.17999995</v>
      </c>
    </row>
    <row r="13" spans="1:19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/>
      <c r="J13" s="15"/>
      <c r="K13" s="11"/>
      <c r="L13" s="11"/>
      <c r="M13" s="11"/>
      <c r="N13" s="11"/>
      <c r="O13" s="11"/>
      <c r="P13" s="11">
        <f>+D13+E13+F13+G13+H13</f>
        <v>357002352.90999997</v>
      </c>
      <c r="S13" s="26"/>
    </row>
    <row r="14" spans="1:19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/>
      <c r="J14" s="15"/>
      <c r="K14" s="11"/>
      <c r="L14" s="11"/>
      <c r="M14" s="11"/>
      <c r="N14" s="11"/>
      <c r="O14" s="11"/>
      <c r="P14" s="11">
        <f>+D14+E14+F14+G14+H14</f>
        <v>67247601.519999996</v>
      </c>
    </row>
    <row r="15" spans="1:19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/>
      <c r="J15" s="15"/>
      <c r="K15" s="11"/>
      <c r="L15" s="11"/>
      <c r="M15" s="11"/>
      <c r="N15" s="11"/>
      <c r="O15" s="11"/>
      <c r="P15" s="11">
        <f t="shared" ref="P15:P76" si="1">+D15+E15+F15</f>
        <v>0</v>
      </c>
      <c r="Q15" s="5"/>
    </row>
    <row r="16" spans="1:19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/>
      <c r="J16" s="15"/>
      <c r="K16" s="11"/>
      <c r="L16" s="11"/>
      <c r="M16" s="11"/>
      <c r="N16" s="11"/>
      <c r="O16" s="11"/>
      <c r="P16" s="11">
        <f t="shared" si="1"/>
        <v>0</v>
      </c>
    </row>
    <row r="17" spans="1:18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/>
      <c r="J17" s="15"/>
      <c r="K17" s="11"/>
      <c r="L17" s="11"/>
      <c r="M17" s="11"/>
      <c r="N17" s="11"/>
      <c r="O17" s="11"/>
      <c r="P17" s="11">
        <f t="shared" ref="P17:P26" si="2">+D17+E17+F17+G17+H17</f>
        <v>46316611.75</v>
      </c>
    </row>
    <row r="18" spans="1:18" s="7" customFormat="1" x14ac:dyDescent="0.25">
      <c r="A18" s="3" t="s">
        <v>7</v>
      </c>
      <c r="B18" s="10">
        <v>127490000</v>
      </c>
      <c r="C18" s="10">
        <v>127490000</v>
      </c>
      <c r="D18" s="10">
        <f>SUM(D19:D27)</f>
        <v>48066650.890000001</v>
      </c>
      <c r="E18" s="10">
        <f t="shared" ref="E18:O18" si="3">SUM(E19:E27)</f>
        <v>48892309.640000001</v>
      </c>
      <c r="F18" s="10">
        <f t="shared" si="3"/>
        <v>29573696.149999995</v>
      </c>
      <c r="G18" s="10">
        <f t="shared" si="3"/>
        <v>49027078.270000011</v>
      </c>
      <c r="H18" s="10">
        <f t="shared" si="3"/>
        <v>53400491.980000004</v>
      </c>
      <c r="I18" s="10">
        <f t="shared" si="3"/>
        <v>0</v>
      </c>
      <c r="J18" s="10">
        <f t="shared" si="3"/>
        <v>0</v>
      </c>
      <c r="K18" s="10">
        <f t="shared" si="3"/>
        <v>0</v>
      </c>
      <c r="L18" s="10">
        <f t="shared" si="3"/>
        <v>0</v>
      </c>
      <c r="M18" s="10">
        <f t="shared" si="3"/>
        <v>0</v>
      </c>
      <c r="N18" s="10">
        <f t="shared" si="3"/>
        <v>0</v>
      </c>
      <c r="O18" s="10">
        <f t="shared" si="3"/>
        <v>0</v>
      </c>
      <c r="P18" s="10">
        <f t="shared" si="2"/>
        <v>228960226.93000001</v>
      </c>
      <c r="R18" s="10"/>
    </row>
    <row r="19" spans="1:18" x14ac:dyDescent="0.25">
      <c r="A19" s="4" t="s">
        <v>8</v>
      </c>
      <c r="B19" s="11">
        <v>12120000</v>
      </c>
      <c r="C19" s="11">
        <v>12120000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/>
      <c r="J19" s="15"/>
      <c r="K19" s="11"/>
      <c r="L19" s="11"/>
      <c r="M19" s="11"/>
      <c r="N19" s="11"/>
      <c r="O19" s="11"/>
      <c r="P19" s="11">
        <f t="shared" si="2"/>
        <v>7102640.9800000004</v>
      </c>
      <c r="Q19" s="6"/>
    </row>
    <row r="20" spans="1:18" x14ac:dyDescent="0.25">
      <c r="A20" s="4" t="s">
        <v>9</v>
      </c>
      <c r="B20" s="11">
        <v>12230000</v>
      </c>
      <c r="C20" s="11">
        <v>12230000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/>
      <c r="J20" s="15"/>
      <c r="K20" s="11"/>
      <c r="L20" s="11"/>
      <c r="M20" s="11"/>
      <c r="N20" s="11"/>
      <c r="O20" s="11"/>
      <c r="P20" s="11">
        <f t="shared" si="2"/>
        <v>22019461.649999999</v>
      </c>
      <c r="Q20" s="6"/>
    </row>
    <row r="21" spans="1:18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/>
      <c r="J21" s="15"/>
      <c r="K21" s="11"/>
      <c r="L21" s="11"/>
      <c r="M21" s="11"/>
      <c r="N21" s="11"/>
      <c r="O21" s="11"/>
      <c r="P21" s="11">
        <f t="shared" si="2"/>
        <v>47673248</v>
      </c>
      <c r="Q21" s="6"/>
      <c r="R21" s="11"/>
    </row>
    <row r="22" spans="1:18" x14ac:dyDescent="0.25">
      <c r="A22" s="4" t="s">
        <v>11</v>
      </c>
      <c r="B22" s="11">
        <v>50160000</v>
      </c>
      <c r="C22" s="11">
        <f>50160000+35000000</f>
        <v>85160000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/>
      <c r="J22" s="15"/>
      <c r="K22" s="11"/>
      <c r="L22" s="11"/>
      <c r="M22" s="11"/>
      <c r="N22" s="11"/>
      <c r="O22" s="11"/>
      <c r="P22" s="11">
        <f t="shared" si="2"/>
        <v>121979225.91</v>
      </c>
      <c r="Q22" s="6"/>
    </row>
    <row r="23" spans="1:18" x14ac:dyDescent="0.25">
      <c r="A23" s="4" t="s">
        <v>12</v>
      </c>
      <c r="B23" s="11">
        <v>1740000</v>
      </c>
      <c r="C23" s="11">
        <v>1740000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/>
      <c r="J23" s="15"/>
      <c r="K23" s="11"/>
      <c r="L23" s="11"/>
      <c r="M23" s="11"/>
      <c r="N23" s="11"/>
      <c r="O23" s="11"/>
      <c r="P23" s="11">
        <f t="shared" si="2"/>
        <v>3372527.7600000002</v>
      </c>
      <c r="Q23" s="6"/>
    </row>
    <row r="24" spans="1:18" x14ac:dyDescent="0.25">
      <c r="A24" s="4" t="s">
        <v>13</v>
      </c>
      <c r="B24" s="11">
        <v>7920000</v>
      </c>
      <c r="C24" s="11">
        <v>7920000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/>
      <c r="J24" s="15"/>
      <c r="K24" s="11"/>
      <c r="L24" s="11"/>
      <c r="M24" s="11"/>
      <c r="N24" s="11"/>
      <c r="O24" s="11"/>
      <c r="P24" s="11">
        <f t="shared" si="2"/>
        <v>6138655.04</v>
      </c>
      <c r="Q24" s="6"/>
    </row>
    <row r="25" spans="1:18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/>
      <c r="J25" s="15"/>
      <c r="K25" s="11"/>
      <c r="L25" s="11"/>
      <c r="M25" s="11"/>
      <c r="N25" s="11"/>
      <c r="O25" s="11"/>
      <c r="P25" s="11">
        <f t="shared" si="2"/>
        <v>3979531.7199999997</v>
      </c>
      <c r="Q25" s="6"/>
    </row>
    <row r="26" spans="1:18" x14ac:dyDescent="0.25">
      <c r="A26" s="4" t="s">
        <v>15</v>
      </c>
      <c r="B26" s="11">
        <v>11940000</v>
      </c>
      <c r="C26" s="11">
        <v>11940000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/>
      <c r="J26" s="15"/>
      <c r="K26" s="11"/>
      <c r="L26" s="11"/>
      <c r="M26" s="11"/>
      <c r="N26" s="11"/>
      <c r="O26" s="11"/>
      <c r="P26" s="11">
        <f t="shared" si="2"/>
        <v>16694935.869999999</v>
      </c>
      <c r="Q26" s="6"/>
    </row>
    <row r="27" spans="1:18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si="1"/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639055976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43019633.110000007</v>
      </c>
      <c r="G28" s="10">
        <f t="shared" si="4"/>
        <v>22430571.949999999</v>
      </c>
      <c r="H28" s="10">
        <f>SUM(H29:H37)</f>
        <v>265357303.22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>+D28+E28+F28+G28+H28</f>
        <v>477113228.48000002</v>
      </c>
    </row>
    <row r="29" spans="1:18" x14ac:dyDescent="0.25">
      <c r="A29" s="4" t="s">
        <v>18</v>
      </c>
      <c r="B29" s="11">
        <v>180180000</v>
      </c>
      <c r="C29" s="11">
        <f>180180000+56000000+92000000+250000000</f>
        <v>578180000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/>
      <c r="J29" s="15"/>
      <c r="K29" s="11"/>
      <c r="L29" s="11"/>
      <c r="M29" s="11"/>
      <c r="N29" s="11"/>
      <c r="O29" s="11"/>
      <c r="P29" s="11">
        <f>+D29+E29+F29+G29+H29</f>
        <v>437797767.30000001</v>
      </c>
    </row>
    <row r="30" spans="1:18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/>
      <c r="J30" s="15"/>
      <c r="K30" s="11"/>
      <c r="L30" s="11"/>
      <c r="M30" s="11"/>
      <c r="N30" s="11"/>
      <c r="O30" s="11"/>
      <c r="P30" s="11">
        <f>+D30+E30+F30+G30+H30</f>
        <v>6464938.7300000004</v>
      </c>
    </row>
    <row r="31" spans="1:18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/>
      <c r="J31" s="15"/>
      <c r="K31" s="11"/>
      <c r="L31" s="11"/>
      <c r="M31" s="11"/>
      <c r="N31" s="11"/>
      <c r="O31" s="11"/>
      <c r="P31" s="11">
        <f>+D31+E31+F31+G31+H31</f>
        <v>792331.31</v>
      </c>
    </row>
    <row r="32" spans="1:18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/>
      <c r="J32" s="15"/>
      <c r="K32" s="11"/>
      <c r="L32" s="11"/>
      <c r="M32" s="11"/>
      <c r="N32" s="11"/>
      <c r="O32" s="11"/>
      <c r="P32" s="11">
        <f t="shared" ref="P32:P36" si="5">+D32+E32+F32+G32</f>
        <v>0</v>
      </c>
    </row>
    <row r="33" spans="1:16" x14ac:dyDescent="0.25">
      <c r="A33" s="4" t="s">
        <v>22</v>
      </c>
      <c r="B33" s="11">
        <v>12180000</v>
      </c>
      <c r="C33" s="11">
        <f>12180000+7000000</f>
        <v>19180000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/>
      <c r="J33" s="15"/>
      <c r="K33" s="11"/>
      <c r="L33" s="11"/>
      <c r="M33" s="11"/>
      <c r="N33" s="11"/>
      <c r="O33" s="11"/>
      <c r="P33" s="11">
        <f>+D33+E33+F33+G33+H33</f>
        <v>13804253.819999998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/>
      <c r="J34" s="15"/>
      <c r="K34" s="11"/>
      <c r="L34" s="11"/>
      <c r="M34" s="11"/>
      <c r="N34" s="11"/>
      <c r="O34" s="11"/>
      <c r="P34" s="11">
        <f t="shared" si="5"/>
        <v>0</v>
      </c>
    </row>
    <row r="35" spans="1:16" x14ac:dyDescent="0.25">
      <c r="A35" s="4" t="s">
        <v>24</v>
      </c>
      <c r="B35" s="11">
        <v>18660000</v>
      </c>
      <c r="C35" s="11">
        <f>18660000+5000000</f>
        <v>23660000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/>
      <c r="J35" s="15"/>
      <c r="K35" s="11"/>
      <c r="L35" s="11"/>
      <c r="M35" s="11"/>
      <c r="N35" s="11"/>
      <c r="O35" s="11"/>
      <c r="P35" s="11">
        <f>+D35+E35+F35+G35+H35</f>
        <v>13798540.620000001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5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/>
      <c r="J37" s="15"/>
      <c r="K37" s="11"/>
      <c r="L37" s="11"/>
      <c r="M37" s="11"/>
      <c r="N37" s="11"/>
      <c r="O37" s="11"/>
      <c r="P37" s="11">
        <f>+D37+E37+F37+G37+H37</f>
        <v>4455396.7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6">SUM(E39:E46)</f>
        <v>377000</v>
      </c>
      <c r="F38" s="10">
        <f t="shared" si="6"/>
        <v>560000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>+D38+E38+F38+G38</f>
        <v>937000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/>
      <c r="J39" s="15"/>
      <c r="K39" s="11"/>
      <c r="L39" s="11"/>
      <c r="M39" s="11"/>
      <c r="N39" s="11"/>
      <c r="O39" s="11"/>
      <c r="P39" s="11">
        <f>+D39+E39+F39+G39+H39</f>
        <v>937000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si="1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1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1"/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1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1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1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1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1"/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1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1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1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1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1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 t="shared" si="7"/>
        <v>2480219.75</v>
      </c>
      <c r="I54" s="10">
        <f t="shared" si="7"/>
        <v>0</v>
      </c>
      <c r="J54" s="10">
        <f t="shared" si="7"/>
        <v>0</v>
      </c>
      <c r="K54" s="10">
        <f t="shared" si="7"/>
        <v>0</v>
      </c>
      <c r="L54" s="10">
        <f t="shared" si="7"/>
        <v>0</v>
      </c>
      <c r="M54" s="10">
        <f t="shared" ref="M54" si="8">SUM(M55:M63)</f>
        <v>0</v>
      </c>
      <c r="N54" s="10">
        <f t="shared" si="7"/>
        <v>0</v>
      </c>
      <c r="O54" s="10">
        <f t="shared" si="7"/>
        <v>0</v>
      </c>
      <c r="P54" s="10">
        <f>+P55+P56+P57+P58+P59</f>
        <v>5617699.3399999999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/>
      <c r="J55" s="15"/>
      <c r="K55" s="11"/>
      <c r="L55" s="11"/>
      <c r="M55" s="11"/>
      <c r="N55" s="11"/>
      <c r="O55" s="11"/>
      <c r="P55" s="11">
        <f>+D55+E55+F55+G55+H55</f>
        <v>4192102.5600000005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/>
      <c r="H56" s="15"/>
      <c r="I56" s="15"/>
      <c r="J56" s="15"/>
      <c r="K56" s="11"/>
      <c r="L56" s="11"/>
      <c r="M56" s="11"/>
      <c r="N56" s="11"/>
      <c r="O56" s="11"/>
      <c r="P56" s="11">
        <f>+D56+E56+F56+G56+H56</f>
        <v>396662.02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/>
      <c r="H57" s="15"/>
      <c r="I57" s="15"/>
      <c r="J57" s="15"/>
      <c r="K57" s="11"/>
      <c r="L57" s="11"/>
      <c r="M57" s="11"/>
      <c r="N57" s="11"/>
      <c r="O57" s="11"/>
      <c r="P57" s="11">
        <f t="shared" si="1"/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/>
      <c r="H59" s="15">
        <f>+'[1]Reporte Etica Resumido'!$C$65</f>
        <v>1028934.76</v>
      </c>
      <c r="I59" s="15"/>
      <c r="J59" s="15"/>
      <c r="K59" s="11"/>
      <c r="L59" s="11"/>
      <c r="M59" s="11"/>
      <c r="N59" s="11"/>
      <c r="O59" s="11"/>
      <c r="P59" s="11">
        <f>+D59+E59+F59+G59+H59</f>
        <v>1028934.76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1"/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1"/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1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1"/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"/>
        <v>0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9">SUM(F73:F75)</f>
        <v>0</v>
      </c>
      <c r="G72" s="10">
        <f t="shared" si="9"/>
        <v>83422.58</v>
      </c>
      <c r="H72" s="10">
        <f t="shared" si="9"/>
        <v>0</v>
      </c>
      <c r="I72" s="10">
        <f t="shared" si="9"/>
        <v>0</v>
      </c>
      <c r="J72" s="10">
        <f t="shared" si="9"/>
        <v>0</v>
      </c>
      <c r="K72" s="10">
        <f t="shared" si="9"/>
        <v>0</v>
      </c>
      <c r="L72" s="10">
        <f t="shared" si="9"/>
        <v>0</v>
      </c>
      <c r="M72" s="10">
        <f t="shared" ref="M72" si="10">SUM(M73:M75)</f>
        <v>0</v>
      </c>
      <c r="N72" s="10">
        <f t="shared" si="9"/>
        <v>0</v>
      </c>
      <c r="O72" s="10">
        <f t="shared" si="9"/>
        <v>0</v>
      </c>
      <c r="P72" s="10">
        <f>+P73+P74+P75</f>
        <v>870134.29999999993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/>
      <c r="I73" s="15"/>
      <c r="J73" s="15"/>
      <c r="K73" s="11"/>
      <c r="L73" s="11"/>
      <c r="M73" s="11"/>
      <c r="N73" s="11"/>
      <c r="O73" s="11"/>
      <c r="P73" s="11">
        <f>+D73+E73+F73+G73+H73</f>
        <v>870134.29999999993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1"/>
        <v>0</v>
      </c>
    </row>
    <row r="76" spans="1:16" x14ac:dyDescent="0.25">
      <c r="A76" s="28" t="s">
        <v>67</v>
      </c>
      <c r="B76" s="11">
        <v>0</v>
      </c>
      <c r="C76" s="11">
        <v>0</v>
      </c>
      <c r="D76" s="10">
        <v>0</v>
      </c>
      <c r="E76" s="10">
        <v>0</v>
      </c>
      <c r="F76" s="10">
        <v>0</v>
      </c>
      <c r="G76" s="10"/>
      <c r="H76" s="10"/>
      <c r="I76" s="10"/>
      <c r="J76" s="10"/>
      <c r="K76" s="10"/>
      <c r="L76" s="10"/>
      <c r="M76" s="10"/>
      <c r="N76" s="10"/>
      <c r="O76" s="10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1">SUM(E78:E79)</f>
        <v>0</v>
      </c>
      <c r="F77" s="10">
        <f t="shared" si="11"/>
        <v>15256750</v>
      </c>
      <c r="G77" s="10">
        <f t="shared" si="11"/>
        <v>0</v>
      </c>
      <c r="H77" s="10">
        <f t="shared" si="11"/>
        <v>79059797</v>
      </c>
      <c r="I77" s="10">
        <f t="shared" si="11"/>
        <v>0</v>
      </c>
      <c r="J77" s="10">
        <f t="shared" si="11"/>
        <v>0</v>
      </c>
      <c r="K77" s="10">
        <f t="shared" si="11"/>
        <v>0</v>
      </c>
      <c r="L77" s="10">
        <f t="shared" si="11"/>
        <v>0</v>
      </c>
      <c r="M77" s="10">
        <f t="shared" ref="M77" si="12">SUM(M78:M79)</f>
        <v>0</v>
      </c>
      <c r="N77" s="10">
        <f t="shared" si="11"/>
        <v>0</v>
      </c>
      <c r="O77" s="10">
        <f t="shared" si="11"/>
        <v>0</v>
      </c>
      <c r="P77" s="11"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/>
      <c r="J78" s="15"/>
      <c r="K78" s="11"/>
      <c r="L78" s="11"/>
      <c r="M78" s="11"/>
      <c r="N78" s="11"/>
      <c r="O78" s="11"/>
      <c r="P78" s="11"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ref="P79:P84" si="13">+D79+E79+F79</f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4">SUM(E81:E82)</f>
        <v>39847817.079999998</v>
      </c>
      <c r="F80" s="10">
        <f t="shared" si="14"/>
        <v>24894804.68</v>
      </c>
      <c r="G80" s="10">
        <f t="shared" si="14"/>
        <v>21517171.23</v>
      </c>
      <c r="H80" s="10">
        <f t="shared" si="14"/>
        <v>40952880.799999997</v>
      </c>
      <c r="I80" s="10">
        <f t="shared" si="14"/>
        <v>0</v>
      </c>
      <c r="J80" s="10">
        <f t="shared" si="14"/>
        <v>0</v>
      </c>
      <c r="K80" s="10">
        <f t="shared" si="14"/>
        <v>0</v>
      </c>
      <c r="L80" s="10">
        <f t="shared" si="14"/>
        <v>0</v>
      </c>
      <c r="M80" s="10">
        <f t="shared" ref="M80" si="15">SUM(M81:M82)</f>
        <v>0</v>
      </c>
      <c r="N80" s="10">
        <f t="shared" si="14"/>
        <v>0</v>
      </c>
      <c r="O80" s="10">
        <f t="shared" si="14"/>
        <v>0</v>
      </c>
      <c r="P80" s="10">
        <f>+P81+P82</f>
        <v>143690673.78999999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/>
      <c r="J81" s="15"/>
      <c r="K81" s="11"/>
      <c r="L81" s="11"/>
      <c r="M81" s="11"/>
      <c r="N81" s="11"/>
      <c r="O81" s="11"/>
      <c r="P81" s="11">
        <f>+D81+E81+F81+G81+H81</f>
        <v>143690673.78999999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13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13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13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1664000000</v>
      </c>
      <c r="D85" s="19">
        <f>D80+D77+D72+D68+D64+D54+D47+D38+D28+D18+D12</f>
        <v>201304154.03999999</v>
      </c>
      <c r="E85" s="19">
        <f t="shared" ref="E85:O85" si="16">E80+E77+E72+E68+E64+E54+E47+E38+E28+E18+E12</f>
        <v>256108936.24000001</v>
      </c>
      <c r="F85" s="19">
        <f t="shared" si="16"/>
        <v>199567980.03</v>
      </c>
      <c r="G85" s="19">
        <f t="shared" si="16"/>
        <v>174069362.80000001</v>
      </c>
      <c r="H85" s="19">
        <f>H80+H77+H72+H68+H64+H54+H47+H38+H28+H18+H12</f>
        <v>591021642.90999997</v>
      </c>
      <c r="I85" s="19">
        <f t="shared" si="16"/>
        <v>0</v>
      </c>
      <c r="J85" s="19">
        <f t="shared" si="16"/>
        <v>0</v>
      </c>
      <c r="K85" s="19">
        <f t="shared" si="16"/>
        <v>0</v>
      </c>
      <c r="L85" s="19">
        <f t="shared" si="16"/>
        <v>0</v>
      </c>
      <c r="M85" s="19">
        <f t="shared" si="16"/>
        <v>0</v>
      </c>
      <c r="N85" s="19">
        <f t="shared" si="16"/>
        <v>0</v>
      </c>
      <c r="O85" s="19">
        <f t="shared" si="16"/>
        <v>0</v>
      </c>
      <c r="P85" s="19">
        <f>+P80+P72+P54+P38+P28+P18+P12</f>
        <v>1327755529.02</v>
      </c>
      <c r="Q85" s="11"/>
    </row>
    <row r="86" spans="1:17" x14ac:dyDescent="0.25">
      <c r="A86" s="27" t="s">
        <v>103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29" t="s">
        <v>99</v>
      </c>
      <c r="D88" s="8"/>
      <c r="E88" s="8"/>
      <c r="F88" s="8"/>
      <c r="G88" s="30" t="s">
        <v>100</v>
      </c>
      <c r="H88" s="8"/>
      <c r="I88" s="8"/>
      <c r="J88" s="8"/>
      <c r="K88" s="8"/>
      <c r="L88" s="8"/>
      <c r="M88" s="8"/>
      <c r="N88" s="8"/>
      <c r="O88" s="8"/>
      <c r="P88" s="8"/>
    </row>
    <row r="89" spans="1:17" x14ac:dyDescent="0.25">
      <c r="P89" s="26"/>
    </row>
    <row r="92" spans="1:17" x14ac:dyDescent="0.25">
      <c r="A92" s="14"/>
    </row>
    <row r="93" spans="1:17" x14ac:dyDescent="0.25">
      <c r="A93" s="14" t="s">
        <v>95</v>
      </c>
      <c r="F93" s="31" t="s">
        <v>97</v>
      </c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7" x14ac:dyDescent="0.25">
      <c r="A94" s="13" t="s">
        <v>96</v>
      </c>
      <c r="F94" s="32" t="s">
        <v>106</v>
      </c>
      <c r="G94" s="32"/>
      <c r="H94" s="32"/>
      <c r="I94" s="32"/>
      <c r="J94" s="32"/>
      <c r="K94" s="32"/>
      <c r="L94" s="32"/>
      <c r="M94" s="32"/>
      <c r="N94" s="32"/>
      <c r="O94" s="32"/>
      <c r="P94" s="32"/>
    </row>
  </sheetData>
  <mergeCells count="11">
    <mergeCell ref="F93:P93"/>
    <mergeCell ref="F94:P94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.25" right="0.25" top="0.5" bottom="0.25" header="0.3" footer="0.3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96"/>
  <sheetViews>
    <sheetView showGridLines="0" topLeftCell="A71" workbookViewId="0">
      <selection activeCell="R17" sqref="R17"/>
    </sheetView>
  </sheetViews>
  <sheetFormatPr baseColWidth="10" defaultColWidth="11.42578125" defaultRowHeight="15" x14ac:dyDescent="0.25"/>
  <cols>
    <col min="3" max="3" width="93.7109375" bestFit="1" customWidth="1"/>
    <col min="4" max="4" width="15.7109375" customWidth="1"/>
    <col min="5" max="5" width="18.140625" customWidth="1"/>
    <col min="6" max="6" width="14.28515625" customWidth="1"/>
    <col min="7" max="7" width="13.28515625" customWidth="1"/>
    <col min="8" max="8" width="14.5703125" customWidth="1"/>
    <col min="9" max="9" width="5.7109375" hidden="1" customWidth="1"/>
    <col min="10" max="10" width="5.140625" hidden="1" customWidth="1"/>
    <col min="11" max="11" width="7.5703125" hidden="1" customWidth="1"/>
    <col min="12" max="12" width="11.42578125" hidden="1" customWidth="1"/>
    <col min="13" max="13" width="0.140625" hidden="1" customWidth="1"/>
    <col min="14" max="14" width="11.42578125" hidden="1" customWidth="1"/>
    <col min="15" max="15" width="5.7109375" hidden="1" customWidth="1"/>
    <col min="16" max="16" width="21.5703125" bestFit="1" customWidth="1"/>
    <col min="17" max="17" width="18.7109375" bestFit="1" customWidth="1"/>
  </cols>
  <sheetData>
    <row r="3" spans="3:17" ht="28.5" customHeight="1" x14ac:dyDescent="0.25">
      <c r="C3" s="37" t="s">
        <v>94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21" customHeight="1" x14ac:dyDescent="0.25">
      <c r="C4" s="39" t="s">
        <v>93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3:17" ht="15.75" x14ac:dyDescent="0.25">
      <c r="C5" s="46" t="s">
        <v>101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8" t="s">
        <v>90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15.7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470566566.17999995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0</v>
      </c>
      <c r="J12" s="15">
        <f>+'P1 Presupuesto Aprobado-Ejec '!J13</f>
        <v>0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357002352.90999997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0</v>
      </c>
      <c r="J13" s="15">
        <f>+'P1 Presupuesto Aprobado-Ejec '!J14</f>
        <v>0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67247601.519999996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>
        <f>+'P1 Presupuesto Aprobado-Ejec '!J15</f>
        <v>0</v>
      </c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>
        <f>+'P1 Presupuesto Aprobado-Ejec '!J16</f>
        <v>0</v>
      </c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/>
      <c r="K16" s="15"/>
      <c r="L16" s="15"/>
      <c r="M16" s="15"/>
      <c r="N16" s="15"/>
      <c r="O16" s="15"/>
      <c r="P16" s="15">
        <f>'P1 Presupuesto Aprobado-Ejec '!P17</f>
        <v>46316611.75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P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 t="shared" si="1"/>
        <v>228960226.92999998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0</v>
      </c>
      <c r="J18" s="15">
        <f>+'P1 Presupuesto Aprobado-Ejec '!J19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7102640.9800000004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0</v>
      </c>
      <c r="J19" s="15">
        <f>+'P1 Presupuesto Aprobado-Ejec '!J20</f>
        <v>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22019461.649999999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0</v>
      </c>
      <c r="J20" s="15">
        <f>+'P1 Presupuesto Aprobado-Ejec '!J21</f>
        <v>0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47673248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0</v>
      </c>
      <c r="J21" s="15">
        <f>+'P1 Presupuesto Aprobado-Ejec '!J22</f>
        <v>0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121979225.91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0</v>
      </c>
      <c r="J22" s="15">
        <f>+'P1 Presupuesto Aprobado-Ejec '!J23</f>
        <v>0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3372527.7600000002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0</v>
      </c>
      <c r="J23" s="15">
        <f>+'P1 Presupuesto Aprobado-Ejec '!J24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6138655.04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0</v>
      </c>
      <c r="J24" s="15">
        <f>+'P1 Presupuesto Aprobado-Ejec '!J25</f>
        <v>0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3979531.7199999997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0</v>
      </c>
      <c r="J25" s="15">
        <f>+'P1 Presupuesto Aprobado-Ejec '!J26</f>
        <v>0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16694935.869999999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>
        <f>+'P1 Presupuesto Aprobado-Ejec '!J27</f>
        <v>0</v>
      </c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477113228.48000002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0</v>
      </c>
      <c r="J28" s="15">
        <f>+'P1 Presupuesto Aprobado-Ejec '!J29</f>
        <v>0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437797767.30000001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+'P1 Presupuesto Aprobado-Ejec '!J30</f>
        <v>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6464938.7300000004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0</v>
      </c>
      <c r="J30" s="15">
        <f>+'P1 Presupuesto Aprobado-Ejec '!J31</f>
        <v>0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792331.31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f>+'P1 Presupuesto Aprobado-Ejec '!J32</f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f>+'P1 Presupuesto Aprobado-Ejec '!J33</f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f>+'P1 Presupuesto Aprobado-Ejec '!J34</f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0</v>
      </c>
      <c r="J34" s="15">
        <f>+'P1 Presupuesto Aprobado-Ejec '!J35</f>
        <v>0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13798540.620000001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f>+'P1 Presupuesto Aprobado-Ejec '!J36</f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0</v>
      </c>
      <c r="J36" s="15">
        <f>+'P1 Presupuesto Aprobado-Ejec '!J37</f>
        <v>0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4455396.7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937000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0</v>
      </c>
      <c r="J38" s="15">
        <f>+'P1 Presupuesto Aprobado-Ejec '!J39</f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937000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f>+'P1 Presupuesto Aprobado-Ejec '!J40</f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f>+'P1 Presupuesto Aprobado-Ejec '!J41</f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f>+'P1 Presupuesto Aprobado-Ejec '!J42</f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f>+'P1 Presupuesto Aprobado-Ejec '!J43</f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f>+'P1 Presupuesto Aprobado-Ejec '!J44</f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f>+'P1 Presupuesto Aprobado-Ejec '!J45</f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f>+'P1 Presupuesto Aprobado-Ejec '!J46</f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+'P1 Presupuesto Aprobado-Ejec '!J47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f>+'P1 Presupuesto Aprobado-Ejec '!J48</f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f>+'P1 Presupuesto Aprobado-Ejec '!J49</f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f>+'P1 Presupuesto Aprobado-Ejec '!J50</f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f>+'P1 Presupuesto Aprobado-Ejec '!J51</f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f>+'P1 Presupuesto Aprobado-Ejec '!J52</f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f>+'P1 Presupuesto Aprobado-Ejec '!J53</f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5617699.3399999999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0</v>
      </c>
      <c r="J54" s="15">
        <f>+'P1 Presupuesto Aprobado-Ejec '!J55</f>
        <v>0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4192102.5600000005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f>+'P1 Presupuesto Aprobado-Ejec '!J56</f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f>+'P1 Presupuesto Aprobado-Ejec '!J57</f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f>+'P1 Presupuesto Aprobado-Ejec '!J58</f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+'P1 Presupuesto Aprobado-Ejec '!J59</f>
        <v>0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1028934.76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f>+'P1 Presupuesto Aprobado-Ejec '!J60</f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f>+'P1 Presupuesto Aprobado-Ejec '!J61</f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+'P1 Presupuesto Aprobado-Ejec '!J62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>
        <f>+'P1 Presupuesto Aprobado-Ejec '!J63</f>
        <v>0</v>
      </c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f>+'P1 Presupuesto Aprobado-Ejec '!J65</f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f>+'P1 Presupuesto Aprobado-Ejec '!J66</f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f>+'P1 Presupuesto Aprobado-Ejec '!J67</f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f>+'P1 Presupuesto Aprobado-Ejec '!J68</f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f>+'P1 Presupuesto Aprobado-Ejec '!J70</f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f>+'P1 Presupuesto Aprobado-Ejec '!J71</f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f>+'P1 Presupuesto Aprobado-Ejec '!J73</f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f>+'P1 Presupuesto Aprobado-Ejec '!J74</f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f>+'P1 Presupuesto Aprobado-Ejec '!J75</f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28" t="s">
        <v>67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+'P1 Presupuesto Aprobado-Ejec '!J78</f>
        <v>0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f>+'P1 Presupuesto Aprobado-Ejec '!J79</f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0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143690673.78999999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0</v>
      </c>
      <c r="J80" s="15">
        <f>+'P1 Presupuesto Aprobado-Ejec '!J81</f>
        <v>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143690673.78999999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f>+'P1 Presupuesto Aprobado-Ejec '!J82</f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+'P1 Presupuesto Aprobado-Ejec '!J83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f>+'P1 Presupuesto Aprobado-Ejec '!J84</f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 t="shared" si="8"/>
        <v>0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P79+P76+P71+P67+P63+P53+P46+P37+P27+P17+P11</f>
        <v>1327755529.02</v>
      </c>
    </row>
    <row r="85" spans="3:17" x14ac:dyDescent="0.25">
      <c r="C85" s="27" t="s">
        <v>104</v>
      </c>
      <c r="K85" s="6"/>
    </row>
    <row r="86" spans="3:17" x14ac:dyDescent="0.25">
      <c r="C86" s="27"/>
      <c r="K86" s="6"/>
    </row>
    <row r="87" spans="3:17" x14ac:dyDescent="0.25">
      <c r="C87" s="29" t="s">
        <v>99</v>
      </c>
      <c r="E87" s="49" t="s">
        <v>102</v>
      </c>
      <c r="F87" s="49"/>
      <c r="G87" s="49"/>
      <c r="H87" s="8" t="s">
        <v>100</v>
      </c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31"/>
      <c r="F90" s="31"/>
      <c r="G90" s="31"/>
      <c r="H90" s="31"/>
      <c r="I90" s="31"/>
      <c r="J90" s="31"/>
      <c r="K90" s="31"/>
      <c r="L90" s="31"/>
    </row>
    <row r="91" spans="3:17" x14ac:dyDescent="0.25">
      <c r="C91" s="14" t="s">
        <v>95</v>
      </c>
      <c r="E91" s="31" t="s">
        <v>97</v>
      </c>
      <c r="F91" s="31"/>
      <c r="G91" s="31"/>
      <c r="H91" s="31"/>
      <c r="I91" s="31"/>
      <c r="J91" s="31"/>
      <c r="K91" s="31"/>
      <c r="L91" s="31"/>
    </row>
    <row r="92" spans="3:17" x14ac:dyDescent="0.25">
      <c r="C92" s="13" t="s">
        <v>96</v>
      </c>
      <c r="E92" s="32" t="s">
        <v>106</v>
      </c>
      <c r="F92" s="32"/>
      <c r="G92" s="32"/>
      <c r="H92" s="31" t="s">
        <v>97</v>
      </c>
      <c r="I92" s="31"/>
      <c r="J92" s="31"/>
      <c r="K92" s="31"/>
      <c r="L92" s="31"/>
      <c r="M92" s="31"/>
      <c r="N92" s="31"/>
      <c r="O92" s="31"/>
    </row>
    <row r="93" spans="3:17" x14ac:dyDescent="0.25">
      <c r="H93" s="32" t="s">
        <v>98</v>
      </c>
      <c r="I93" s="32"/>
      <c r="J93" s="32"/>
      <c r="K93" s="32"/>
      <c r="L93" s="32"/>
      <c r="M93" s="32"/>
      <c r="N93" s="32"/>
      <c r="O93" s="32"/>
    </row>
    <row r="96" spans="3:17" x14ac:dyDescent="0.25">
      <c r="Q96" s="11">
        <f>+H84-'P1 Presupuesto Aprobado-Ejec '!H85</f>
        <v>0</v>
      </c>
    </row>
  </sheetData>
  <mergeCells count="11">
    <mergeCell ref="C3:P3"/>
    <mergeCell ref="H92:O92"/>
    <mergeCell ref="H93:O93"/>
    <mergeCell ref="C4:P4"/>
    <mergeCell ref="C5:P5"/>
    <mergeCell ref="C6:P6"/>
    <mergeCell ref="C7:P7"/>
    <mergeCell ref="E90:L90"/>
    <mergeCell ref="E91:L91"/>
    <mergeCell ref="E92:G92"/>
    <mergeCell ref="E87:G87"/>
  </mergeCells>
  <printOptions horizontalCentered="1" verticalCentered="1"/>
  <pageMargins left="7.874015748031496E-2" right="7.874015748031496E-2" top="0.11811023622047245" bottom="0.23622047244094491" header="0.31496062992125984" footer="0.23622047244094491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Otto Amin Gomez Soto</cp:lastModifiedBy>
  <cp:lastPrinted>2023-06-16T19:47:45Z</cp:lastPrinted>
  <dcterms:created xsi:type="dcterms:W3CDTF">2021-07-29T18:58:50Z</dcterms:created>
  <dcterms:modified xsi:type="dcterms:W3CDTF">2023-06-23T20:34:27Z</dcterms:modified>
</cp:coreProperties>
</file>